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all.center2\Downloads\"/>
    </mc:Choice>
  </mc:AlternateContent>
  <xr:revisionPtr revIDLastSave="0" documentId="8_{84B68DBB-AEEE-4B96-B097-2E4DA2539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айс Лист" sheetId="1" r:id="rId1"/>
    <sheet name="Bозврат" sheetId="2" r:id="rId2"/>
  </sheets>
  <definedNames>
    <definedName name="_xlnm._FilterDatabase" localSheetId="0" hidden="1">'Прайс Лист'!$B$201:$K$201</definedName>
  </definedNames>
  <calcPr calcId="191029"/>
</workbook>
</file>

<file path=xl/calcChain.xml><?xml version="1.0" encoding="utf-8"?>
<calcChain xmlns="http://schemas.openxmlformats.org/spreadsheetml/2006/main">
  <c r="I107" i="1" l="1"/>
  <c r="H107" i="1"/>
  <c r="G107" i="1"/>
  <c r="I106" i="1"/>
  <c r="H106" i="1"/>
  <c r="G106" i="1"/>
  <c r="I105" i="1"/>
  <c r="H105" i="1"/>
  <c r="G105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B204" i="1"/>
  <c r="B205" i="1" s="1"/>
  <c r="B206" i="1" s="1"/>
  <c r="I203" i="1"/>
  <c r="H203" i="1"/>
  <c r="G203" i="1"/>
  <c r="I202" i="1"/>
  <c r="H202" i="1"/>
  <c r="G202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B179" i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I178" i="1"/>
  <c r="H178" i="1"/>
  <c r="G178" i="1"/>
  <c r="I177" i="1"/>
  <c r="H177" i="1"/>
  <c r="G177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B112" i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I111" i="1"/>
  <c r="H111" i="1"/>
  <c r="G111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89" i="1"/>
  <c r="H89" i="1"/>
  <c r="G89" i="1"/>
  <c r="I88" i="1"/>
  <c r="H88" i="1"/>
  <c r="G88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6" i="1"/>
  <c r="H36" i="1"/>
  <c r="G36" i="1"/>
  <c r="I35" i="1"/>
  <c r="H35" i="1"/>
  <c r="G35" i="1"/>
  <c r="I34" i="1"/>
  <c r="H34" i="1"/>
  <c r="G34" i="1"/>
  <c r="I33" i="1"/>
  <c r="H33" i="1"/>
  <c r="G33" i="1"/>
  <c r="B33" i="1"/>
  <c r="B34" i="1" s="1"/>
  <c r="I32" i="1"/>
  <c r="H32" i="1"/>
  <c r="G32" i="1"/>
  <c r="I31" i="1"/>
  <c r="H31" i="1"/>
  <c r="G31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G18" i="1"/>
  <c r="J18" i="1" s="1"/>
  <c r="J17" i="1"/>
  <c r="I17" i="1"/>
  <c r="H17" i="1"/>
  <c r="J16" i="1"/>
  <c r="I16" i="1"/>
  <c r="H16" i="1"/>
  <c r="J15" i="1"/>
  <c r="I15" i="1"/>
  <c r="H15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J14" i="1"/>
  <c r="I14" i="1"/>
  <c r="H14" i="1"/>
  <c r="J13" i="1"/>
  <c r="I13" i="1"/>
  <c r="H13" i="1"/>
  <c r="H18" i="1" l="1"/>
  <c r="I18" i="1"/>
</calcChain>
</file>

<file path=xl/sharedStrings.xml><?xml version="1.0" encoding="utf-8"?>
<sst xmlns="http://schemas.openxmlformats.org/spreadsheetml/2006/main" count="613" uniqueCount="314">
  <si>
    <t>ООО "GROUP ASIA PHARM"</t>
  </si>
  <si>
    <t xml:space="preserve">Телефон для брони: </t>
  </si>
  <si>
    <t xml:space="preserve">Тошкент шахар, Яккасарой тумани, </t>
  </si>
  <si>
    <t>(71) 231 00 88  Офис</t>
  </si>
  <si>
    <t>Имом Ат Термизий куч 93 уй.</t>
  </si>
  <si>
    <t xml:space="preserve">(97)  477 88 80  </t>
  </si>
  <si>
    <t>Р/с : 2020 8000 4006 5021 2001</t>
  </si>
  <si>
    <t>При возникновении вопросов, замечаний или</t>
  </si>
  <si>
    <t>Андижон Ш., "HAMKORBANK" АТ Банк</t>
  </si>
  <si>
    <t xml:space="preserve"> пожеланий Вы всегда можете связаться</t>
  </si>
  <si>
    <t>МФО :00083</t>
  </si>
  <si>
    <r>
      <rPr>
        <i/>
        <sz val="18"/>
        <rFont val="Bahnschrift"/>
        <charset val="204"/>
      </rPr>
      <t>с Call-центром по номеру  +</t>
    </r>
    <r>
      <rPr>
        <b/>
        <i/>
        <sz val="18"/>
        <rFont val="Bahnschrift"/>
        <charset val="204"/>
      </rPr>
      <t>998 78 333 22 22</t>
    </r>
  </si>
  <si>
    <t>ИНН : 304217287</t>
  </si>
  <si>
    <t>APG</t>
  </si>
  <si>
    <t>№</t>
  </si>
  <si>
    <t>Артикул</t>
  </si>
  <si>
    <t xml:space="preserve">Наименование </t>
  </si>
  <si>
    <t>МНН</t>
  </si>
  <si>
    <t>Ориг.
Упак.</t>
  </si>
  <si>
    <t>Базовая Цена c НДС</t>
  </si>
  <si>
    <t>Нац 4% c НДС</t>
  </si>
  <si>
    <t>Нац 6% с НДС</t>
  </si>
  <si>
    <t>Нац 8% с НДС</t>
  </si>
  <si>
    <t>Срок  годности</t>
  </si>
  <si>
    <t>Производитель</t>
  </si>
  <si>
    <t>Севебест 800мг таб №30</t>
  </si>
  <si>
    <t>Севеламер карбонат</t>
  </si>
  <si>
    <t>09.2027 г</t>
  </si>
  <si>
    <t>"Nanjing Hencer Pharmaceutical"/ Китай</t>
  </si>
  <si>
    <t>Аминоплаз р-р для инфузий 250 мл</t>
  </si>
  <si>
    <t>Аминокислоты, сорбитол</t>
  </si>
  <si>
    <t>09.2027г</t>
  </si>
  <si>
    <t>"Guangdong Litai Pharmaceutical CO.,"/ Китай</t>
  </si>
  <si>
    <t>Феррофер 20 мг/мл 5мл №5</t>
  </si>
  <si>
    <t>Железа (III) гидроксид сахарозный комплекс</t>
  </si>
  <si>
    <t>01.2028 г</t>
  </si>
  <si>
    <t>Серрабест -10 Таблетки 10 мг блистеры №100</t>
  </si>
  <si>
    <t>Серратиопептидаза</t>
  </si>
  <si>
    <t>02.2028 г</t>
  </si>
  <si>
    <t>"West-Coast Pharmaceutical"/Индия</t>
  </si>
  <si>
    <t>Кетобест таб №100</t>
  </si>
  <si>
    <t>Кетоаналоги аминокислот</t>
  </si>
  <si>
    <t>06.2028 г</t>
  </si>
  <si>
    <t>Nanjing Hencer Pharmaceutical/ Китай</t>
  </si>
  <si>
    <t>Цебест 2000мг р-р д/ин. №1</t>
  </si>
  <si>
    <t>Цефоперазон, сульбактам</t>
  </si>
  <si>
    <t>11.2026 г</t>
  </si>
  <si>
    <t>Bharat Parenterals. LTD (Индия)</t>
  </si>
  <si>
    <t>Витаним р-р д/ин 2мл №10</t>
  </si>
  <si>
    <t>Витамин комплекс</t>
  </si>
  <si>
    <t>11.2027 г</t>
  </si>
  <si>
    <t>Левонил раствор для инъекций 1г/5мл амп №5</t>
  </si>
  <si>
    <t>Левокарнитин</t>
  </si>
  <si>
    <t>08.2028 г</t>
  </si>
  <si>
    <t>Репо р-р 2000ЕД 0.4мл шприц №1</t>
  </si>
  <si>
    <t>Рекомбинантный  человеческий эритропоэтин бета</t>
  </si>
  <si>
    <t>200/400</t>
  </si>
  <si>
    <t>08.2027 г</t>
  </si>
  <si>
    <t>Beijing Bio-pharmecetical ltd/ Китай</t>
  </si>
  <si>
    <t>Репо р-р 4000ЕД 0.8мл шприц №1</t>
  </si>
  <si>
    <t>Репо р-р 6000ЕД 0.8мл шприц №1</t>
  </si>
  <si>
    <t>08.2027г</t>
  </si>
  <si>
    <t>"Beijing Bio-pharmecetical ltd"/ Китай</t>
  </si>
  <si>
    <t>Нейротал раствор для инъекций 250 мг/4мл амп №5</t>
  </si>
  <si>
    <t>Цитиколин</t>
  </si>
  <si>
    <t>05.2027г</t>
  </si>
  <si>
    <t>APG VITAMIN D3 1000МЕ</t>
  </si>
  <si>
    <t>10.2028 г</t>
  </si>
  <si>
    <t xml:space="preserve"> PROSES ILAC VE KIMYA SANAYI TICARET LIMITED SIRKETI/Турция</t>
  </si>
  <si>
    <t xml:space="preserve">APG OMEGA 30капсул </t>
  </si>
  <si>
    <t>KARDIOGLO 60капсул</t>
  </si>
  <si>
    <t>Базовая Цена</t>
  </si>
  <si>
    <t>Нац 10%</t>
  </si>
  <si>
    <t>Нац 15%</t>
  </si>
  <si>
    <t>Нац 20%</t>
  </si>
  <si>
    <t>Вита Минни Желейный мармелад №300</t>
  </si>
  <si>
    <t>24.10.2026г</t>
  </si>
  <si>
    <t>OOO "Group Asia Pharm"/ Узбекистан</t>
  </si>
  <si>
    <t>Меланокс таб №30</t>
  </si>
  <si>
    <t>APG АНТИ-СПРЕЙ 50МЛ</t>
  </si>
  <si>
    <t>12.2027 г.</t>
  </si>
  <si>
    <t>APG ШАМПУНЬ АНТИ-КУС 250МЛ</t>
  </si>
  <si>
    <t>NAD+ 1000mg</t>
  </si>
  <si>
    <t>22.09.2027г</t>
  </si>
  <si>
    <t>Jiabei Health Teachnology / Китай</t>
  </si>
  <si>
    <t>Shilajit Power (Resin) 50g</t>
  </si>
  <si>
    <t>06.10.2027г</t>
  </si>
  <si>
    <t>Нац 4% с НДС</t>
  </si>
  <si>
    <t>Аргицинк капсула №30</t>
  </si>
  <si>
    <t>02.2029 г</t>
  </si>
  <si>
    <t>Витаферрас капсула №30</t>
  </si>
  <si>
    <t>Витаферрас сироп 100 мл</t>
  </si>
  <si>
    <t>Витафлай сироп 120 мл</t>
  </si>
  <si>
    <t>Галажен капсула №30</t>
  </si>
  <si>
    <t>Глацеон капсула №30</t>
  </si>
  <si>
    <t>01.2027 г</t>
  </si>
  <si>
    <t>Декстоп  капсула №30</t>
  </si>
  <si>
    <t>Метаневрон капсула №30</t>
  </si>
  <si>
    <t>Неврослип сироп 150 мл</t>
  </si>
  <si>
    <t>06.2027 г</t>
  </si>
  <si>
    <t>Нейросмарт капсула №30</t>
  </si>
  <si>
    <t>03.2028 г</t>
  </si>
  <si>
    <t>Нейросмарт кидс 50 мл</t>
  </si>
  <si>
    <t>Снобилен капли 50 мл</t>
  </si>
  <si>
    <t>Уроцимаг  капсула №30</t>
  </si>
  <si>
    <t>Флаффи сироп 120 мл</t>
  </si>
  <si>
    <t>Экстражен  капсула  №30</t>
  </si>
  <si>
    <t>LADYLAYF 30капсул</t>
  </si>
  <si>
    <t xml:space="preserve">APG BIOFLOR капли </t>
  </si>
  <si>
    <t>APG BIOFLOR саше</t>
  </si>
  <si>
    <t>07.2028 г</t>
  </si>
  <si>
    <t>APG  АРТРОНЕМ №30</t>
  </si>
  <si>
    <t>APG ИНОГЛОВ саше №30</t>
  </si>
  <si>
    <t>APG 5 HTP №30</t>
  </si>
  <si>
    <t>SYNERGY GLOBAL CANADA</t>
  </si>
  <si>
    <t>Биолактовит Нео капсула №20</t>
  </si>
  <si>
    <t>11.2028 г</t>
  </si>
  <si>
    <t>BLESS LABORATORIES (PVT) LTD / ПАКИСТАН</t>
  </si>
  <si>
    <t>Глицевит таблетка №30</t>
  </si>
  <si>
    <t>Индол плюс таблетка №30</t>
  </si>
  <si>
    <t>Карнис 120 мл сироп для детей</t>
  </si>
  <si>
    <t>Мелглис 50мл капли для детей</t>
  </si>
  <si>
    <t>05.2027 г</t>
  </si>
  <si>
    <t>Наридон Форте капсула №20</t>
  </si>
  <si>
    <t>10.2027 г</t>
  </si>
  <si>
    <t>Наридон кидс сироп 100мл</t>
  </si>
  <si>
    <t>Невис Актив 50мл капли для детей</t>
  </si>
  <si>
    <t>07.2027 г</t>
  </si>
  <si>
    <t>Неутум таблетка 1000 мг №20</t>
  </si>
  <si>
    <t>05.2028 г</t>
  </si>
  <si>
    <t>Остеофин кидс сироп 150 мл</t>
  </si>
  <si>
    <t>Океанис Беби О2 120мл сироп для детей</t>
  </si>
  <si>
    <t>Орал АЕД капли 10 мл</t>
  </si>
  <si>
    <t>03.2027 г</t>
  </si>
  <si>
    <t>Простасев таблетка №30</t>
  </si>
  <si>
    <t>Рефлекс таблетка №30</t>
  </si>
  <si>
    <t>Сона Беби Нео 150мл сироп для детей</t>
  </si>
  <si>
    <t>10.2026 г</t>
  </si>
  <si>
    <r>
      <rPr>
        <sz val="18"/>
        <rFont val="Arial"/>
        <family val="2"/>
      </rPr>
      <t xml:space="preserve">Спаржен таблетка 250 мг </t>
    </r>
    <r>
      <rPr>
        <sz val="18"/>
        <rFont val="Times New Roman"/>
        <family val="1"/>
      </rPr>
      <t>№</t>
    </r>
    <r>
      <rPr>
        <sz val="18"/>
        <rFont val="Arial Nova"/>
        <charset val="204"/>
      </rPr>
      <t>30</t>
    </r>
  </si>
  <si>
    <t>Урализин Плюс таблетка №30</t>
  </si>
  <si>
    <t>Ливерис форте таблетка №30</t>
  </si>
  <si>
    <t>Ливерис 50 млн капли для детей</t>
  </si>
  <si>
    <t>Исовит форте таб №30</t>
  </si>
  <si>
    <t>Махистол плюс капс №30</t>
  </si>
  <si>
    <t>Вито-Д р-р д/ин 200000 МЕ/мл 1мл амп №1</t>
  </si>
  <si>
    <t>Ожидается</t>
  </si>
  <si>
    <t>Контрикал р-р д/ин 10000 АТрЕ/мл 1 мл №10</t>
  </si>
  <si>
    <t>Мелавит капсула №30</t>
  </si>
  <si>
    <t>Иронекс таб №30</t>
  </si>
  <si>
    <t>EF-MEDICAL</t>
  </si>
  <si>
    <t>Срок поставки</t>
  </si>
  <si>
    <t>PERFECTO таб №20</t>
  </si>
  <si>
    <t>11/2028 г</t>
  </si>
  <si>
    <t>SP-TON капс. №20</t>
  </si>
  <si>
    <t>Индовекс таб №30</t>
  </si>
  <si>
    <t>CALFIDIN SACHET №10</t>
  </si>
  <si>
    <t>Невилоба капли 50мл</t>
  </si>
  <si>
    <t>11/2027 г</t>
  </si>
  <si>
    <t>Уровекс таб №30</t>
  </si>
  <si>
    <t>04/2027 г</t>
  </si>
  <si>
    <t>Винис форте сироп 100 мл</t>
  </si>
  <si>
    <t>OCEAN</t>
  </si>
  <si>
    <t xml:space="preserve">BIGFLOR PROBIOTIC CAPSULE </t>
  </si>
  <si>
    <t>Orzax Туркия</t>
  </si>
  <si>
    <t>OCEAN PICOZINC 30 TABLETS</t>
  </si>
  <si>
    <t>OCEAN 5-HTP 100 MG 30 CAPSULES</t>
  </si>
  <si>
    <t>OCEAN ALPHA LIPOIC ACID 200mg 30 CAPSULES</t>
  </si>
  <si>
    <t>OCEAN ALPHA LIPOIC ACID 600mg 30 CAPSULES</t>
  </si>
  <si>
    <t>OCEAN BROMELAIN 30 CAPSULES</t>
  </si>
  <si>
    <t>OCEAN CHROMIUM PICOLINATE 200 MCG 90 CAPSULES</t>
  </si>
  <si>
    <t>OCEAN CRANBERRY 30 CAPSULES</t>
  </si>
  <si>
    <t>OCEAN DAILY ONE ENERGY 30 TABLETS</t>
  </si>
  <si>
    <t>OCEAN EXTRAMAG THREOG 60 TABLETS</t>
  </si>
  <si>
    <t>OCEAN IODINE 150 MCG 30 ML DROP</t>
  </si>
  <si>
    <t>BIGFLOR PROBIOTIC SACHET</t>
  </si>
  <si>
    <t>OCEAN L-GLUTATHIONE 30 TABLETS</t>
  </si>
  <si>
    <t>OCEAN MULTI SYRUP 150 ML</t>
  </si>
  <si>
    <t>OCEAN MUMMY 30 SOFTGEL CAPSULES</t>
  </si>
  <si>
    <t>OCEAN NEM COMPLEX 30 TABLETS</t>
  </si>
  <si>
    <t>OCEAN PULSE 30 CAPSULES</t>
  </si>
  <si>
    <t>OCEAN TWOD DAMLA 30 ML</t>
  </si>
  <si>
    <t>PROCEIVE M 30 SACHETS</t>
  </si>
  <si>
    <t>Day2Day The Collagen Beauty Elastin 1000MG №30 табл</t>
  </si>
  <si>
    <t>DAY2DAY THE COLLAGEN BEAUTY GUMMIES</t>
  </si>
  <si>
    <t>OCEAN GUMMIES APPLE CIDER VINEGAR 60 GUM</t>
  </si>
  <si>
    <t>OCEAN GUMMIES MULTIVITAMIN KIDS 60 GUM</t>
  </si>
  <si>
    <t>OCEAN GUMMIES SAMBUCUS KIDS 60 GUM</t>
  </si>
  <si>
    <t>PROCEIVE F 30 SACHETS</t>
  </si>
  <si>
    <t>ORZAX MINOMIN 60 TABS</t>
  </si>
  <si>
    <t>OCEAN POLYSITOL 30 SACHET</t>
  </si>
  <si>
    <t>OCEAN TRIBULUS Terrestris 60 CAPSULE</t>
  </si>
  <si>
    <t>OCEAN OSTEOFINE 60 TABS</t>
  </si>
  <si>
    <t>OCEAN KRILL OIL 30 CAPS</t>
  </si>
  <si>
    <t>OCEAN L-ARGININE 60 SACHET</t>
  </si>
  <si>
    <t>OCEAN Menaquinone-7 30 CAPSULE</t>
  </si>
  <si>
    <t>Day2Day The Collagen Beauty Intense 30 SASHE (вкус ананаса)</t>
  </si>
  <si>
    <t>Day2Day COLLAGEN BEAUTY 30 TUP</t>
  </si>
  <si>
    <t>Day2Day THE COLLAGEN ALL BODY</t>
  </si>
  <si>
    <t>OCEAN GLUCOSAMINE COMPLEX 60 TABS</t>
  </si>
  <si>
    <t>DAY2DAY COLLAGEN BEAUTY PLUS 30 TUBE (манго)</t>
  </si>
  <si>
    <t>DAY2DAY COLLAGEN MAG PLUS 30 SCHT</t>
  </si>
  <si>
    <t>OCEAN GUMMIES IRON 60 GUMMIES</t>
  </si>
  <si>
    <t>OCEAN GUM DEFENCE KIDS 60 GUM (для детей)</t>
  </si>
  <si>
    <t>Day2Day The Collagen Beauty Intense 30SASHE (клубника)</t>
  </si>
  <si>
    <t>OCEAN D3K2 DROP 20ML</t>
  </si>
  <si>
    <t>OCEAN VITAMIN D3 1000IU DROP 20 ML</t>
  </si>
  <si>
    <t>OCEAN VITAMIN D3 1000IU DROP 50 ML</t>
  </si>
  <si>
    <t>OCEAN VITAMIN D3 400IU DROP 20 ML</t>
  </si>
  <si>
    <t>OCEAN VITAMIN D3 600IU DROP 20 ML</t>
  </si>
  <si>
    <t>PHARMARIS</t>
  </si>
  <si>
    <t>Альфа-Глумин капсулы №30</t>
  </si>
  <si>
    <t>'Hvara Pharmaceuticals'' / Uzbekistan</t>
  </si>
  <si>
    <t>Ботамин плюс капли</t>
  </si>
  <si>
    <t>Bion Corporation Ltd./ Англия</t>
  </si>
  <si>
    <t xml:space="preserve">БАД BOTAMIN G30 CAPSULES </t>
  </si>
  <si>
    <t>Honor Ilac Sanayi/Турция</t>
  </si>
  <si>
    <t>Мемоген капс №30</t>
  </si>
  <si>
    <t>02.2027 г</t>
  </si>
  <si>
    <t>БАД BEVETON 30 TABLETS</t>
  </si>
  <si>
    <t>БАД NEYROSTABIL капсул №30</t>
  </si>
  <si>
    <t>БАД DORADO раствор для приема внутрь 100мл (OMEGA 3)</t>
  </si>
  <si>
    <t>БАД DORADO 30 КАПСУЛ(OMEGA 3)</t>
  </si>
  <si>
    <t>БАД Гельмизин PLUS сироп 100мл</t>
  </si>
  <si>
    <t>БАД Нервосет капли 50мл</t>
  </si>
  <si>
    <t>04.2027 г</t>
  </si>
  <si>
    <t>Цитобрейн раствор д/ин. 250 мг/мл по 4 мл №5 (ампулы)</t>
  </si>
  <si>
    <t>12.2026 г</t>
  </si>
  <si>
    <t>OPES HEALTHCARE PVT LIMITED</t>
  </si>
  <si>
    <t>MEDICO</t>
  </si>
  <si>
    <t>Базовая Цена +НДС</t>
  </si>
  <si>
    <t>Нац 5% с НДС</t>
  </si>
  <si>
    <t>Нац 10% с НДС</t>
  </si>
  <si>
    <t>Глюкометр MEDICO BG-202</t>
  </si>
  <si>
    <t>Доступен</t>
  </si>
  <si>
    <t>Hangzhou Sejoy Electronics &amp; Instruments Co./ Kитай</t>
  </si>
  <si>
    <t>Глюкометровые Тест полоски MEDICO BS-102 №50</t>
  </si>
  <si>
    <t>01.2030 г.</t>
  </si>
  <si>
    <t>Глюкометровые Ланцеты игла 28G №50</t>
  </si>
  <si>
    <t>12.2029 г.</t>
  </si>
  <si>
    <t>Небулайзер компрессорный MEDICO CN-0900</t>
  </si>
  <si>
    <t>Shenjen Jiacom Technology Co/ Китай</t>
  </si>
  <si>
    <t>Небулайзер МЕШ  MEDICO YS 35</t>
  </si>
  <si>
    <t>Changzhou Zhengyuan Medical Technology Co/Китай</t>
  </si>
  <si>
    <t>Небулайзер Меш  AIR PRO</t>
  </si>
  <si>
    <t>Feellefe Health inc/Китай</t>
  </si>
  <si>
    <t>Пулсоксиметр MEDICO M130T</t>
  </si>
  <si>
    <t>Shenzhen Fitfaith Technology Co/ Китай</t>
  </si>
  <si>
    <t>Термометр бесконтактный MEDICO FR880</t>
  </si>
  <si>
    <t xml:space="preserve">Термометр бесконтактный MEDICO модель:KFT-27 </t>
  </si>
  <si>
    <t>KANGFU MEDICAL EQUIPMENT FACTORY/ Китай</t>
  </si>
  <si>
    <t>Термометр безртутный Medico 6000A</t>
  </si>
  <si>
    <t>10/500</t>
  </si>
  <si>
    <t>Hangzhou Long Can Liquid Metal Technology/Китай</t>
  </si>
  <si>
    <t>Тонометр  автоматический MEDICO BP380A</t>
  </si>
  <si>
    <t>Тонометр  автоматический MEDICO BSP-13</t>
  </si>
  <si>
    <t>Тонометр автоматический модель DBP-1333</t>
  </si>
  <si>
    <t>Тонометровые Манжеты  взрослые"MEDICO" для тонометра модель JD-1004</t>
  </si>
  <si>
    <t>Wenzhou Jianda Medical Instrument Co/ Китай</t>
  </si>
  <si>
    <t>Тонометровые Манжеты взрослые средный "MEDICO" для тонометра модель JD-1004</t>
  </si>
  <si>
    <t>Тонометровые Манжеты  детские"MEDICO" для тонометра модель JD-1004</t>
  </si>
  <si>
    <t>Система инсулиновой помпы Equil</t>
  </si>
  <si>
    <t>Hangzhou MicroTech Medical /Китай</t>
  </si>
  <si>
    <t>Трансмитер для контроля уровня глюкозы AIDEX G7-T01</t>
  </si>
  <si>
    <t>Операционные Сплинты Назальные MEDICO</t>
  </si>
  <si>
    <t>Genco Tibbi Cihazlar/ Турция</t>
  </si>
  <si>
    <t>Операционные Тампоны Назальные MEDICO</t>
  </si>
  <si>
    <t>Операционные Тампоны Назальные с трубкой MEDICO</t>
  </si>
  <si>
    <t>Термометр Цифровой Медицинский MEDICO MT-519</t>
  </si>
  <si>
    <t>20/200</t>
  </si>
  <si>
    <t>Wenzhou Yosun Medical Technology Co/ Китай</t>
  </si>
  <si>
    <t>Renessans pharma</t>
  </si>
  <si>
    <t>Aletos forte syrup</t>
  </si>
  <si>
    <t>05/2028 г</t>
  </si>
  <si>
    <t>"Renessans pharma"/ Турция</t>
  </si>
  <si>
    <t>Benevit syrup</t>
  </si>
  <si>
    <t>Dekoferin</t>
  </si>
  <si>
    <t>Dexrogen</t>
  </si>
  <si>
    <t>Foldeks</t>
  </si>
  <si>
    <t>Combomag</t>
  </si>
  <si>
    <t>03/2029 г</t>
  </si>
  <si>
    <t>Monozym</t>
  </si>
  <si>
    <t>03/2028 г</t>
  </si>
  <si>
    <t>Seyodyn</t>
  </si>
  <si>
    <t>LACTOCISTIT 20 sachets</t>
  </si>
  <si>
    <t>01/2028 г</t>
  </si>
  <si>
    <t>D&amp;Fisher Co Ltd.FMC SRL / Италия</t>
  </si>
  <si>
    <t>Напоминание о порядке возврата и замены товара</t>
  </si>
  <si>
    <t>Уважаемые партнёры,</t>
  </si>
  <si>
    <t>В целях удобства и прозрачности сотрудничества напоминаем основные условии возврата и замены товара:</t>
  </si>
  <si>
    <t>1. “Возврат сроковых товаров”</t>
  </si>
  <si>
    <t xml:space="preserve">Клиент обязан уведомить поставщика не позднее чем за “3 месяца до истечения срока годности” товара. </t>
  </si>
  <si>
    <t>Возврат товаров с истекшим сроком годности без предварительного уведомления невозможен.</t>
  </si>
  <si>
    <t>2. “Товары, отгруженные по перечислению”</t>
  </si>
  <si>
    <t>Возврат таких товаров возможен “в течение 1 года” с даты отгрузки. После истечения этого срока возвратная фактура оформлена быть “не может”</t>
  </si>
  <si>
    <t xml:space="preserve">Обращаем внимание, что возврат осуществляется “только по товарам, приобретённым напрямую у нашей компании” </t>
  </si>
  <si>
    <t>Товары, приобретённые через региональных дистрибьюторов или оптовиков, возврату не подлежат — возможна только “замена в случае брака”.</t>
  </si>
  <si>
    <t>3. “Сообщение о браке или сроке годности при получении”</t>
  </si>
  <si>
    <t>После получения товара клиент должен проверить продукцию и “в течение 3–7 дней” сообщить о возможных дефектах, повреждениях или несоответствиях по срокам годности.</t>
  </si>
  <si>
    <t>В этом случае мы произведём “замену товара” или “оформим возврат” в зависимости от ситуации.</t>
  </si>
  <si>
    <t>Благодарим за понимание и соблюдение условий сотрудничества.</t>
  </si>
  <si>
    <t>С уважением,</t>
  </si>
  <si>
    <t>Group Asia Pharm</t>
  </si>
  <si>
    <t>Отдел дистрибьюции</t>
  </si>
  <si>
    <t xml:space="preserve">Нормеза капсула №30 </t>
  </si>
  <si>
    <t xml:space="preserve">Мелатоникс капли 50мл </t>
  </si>
  <si>
    <t xml:space="preserve">Витора капли 30мл </t>
  </si>
  <si>
    <t xml:space="preserve">Когнитива капли 50мл </t>
  </si>
  <si>
    <t xml:space="preserve">Кальциорал сироп 150мл </t>
  </si>
  <si>
    <t xml:space="preserve"> 01.03.29</t>
  </si>
  <si>
    <t xml:space="preserve">Сонавекс сироп 150 мл </t>
  </si>
  <si>
    <t xml:space="preserve">Терристер сироп 100ml </t>
  </si>
  <si>
    <t xml:space="preserve">Терристер капсула №30 </t>
  </si>
  <si>
    <t xml:space="preserve"> 01.11.27</t>
  </si>
  <si>
    <t>DAY2DAY COLLAGEN BEAUTY FISH 30 SCHT (вишня)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</si>
</sst>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\ ##0"/>
    <numFmt numFmtId="165" formatCode="_-* ##\ ##0.00_-;\-* ##\ ##0.00_-;_-* &quot;-&quot;??_-;_-@"/>
    <numFmt numFmtId="166" formatCode="_-* #\ ##0.00_-;\-* #\ ##0.00_-;_-* &quot;-&quot;??_-;_-@"/>
    <numFmt numFmtId="167" formatCode="dd\.mm\.yyyy"/>
    <numFmt numFmtId="168" formatCode="_-* #\ ##0_-;\-* #\ ##0_-;_-* &quot;-&quot;??_-;_-@"/>
  </numFmts>
  <fonts count="15">
    <font>
      <sz val="11"/>
      <color rgb="FF000000"/>
      <name val="Calibri"/>
      <charset val="134"/>
      <scheme val="minor"/>
    </font>
    <font>
      <b/>
      <sz val="24"/>
      <color rgb="FF366091"/>
      <name val="Calibri"/>
      <family val="2"/>
      <scheme val="minor"/>
    </font>
    <font>
      <sz val="11"/>
      <color rgb="FF000000"/>
      <name val="Cambria"/>
      <family val="1"/>
    </font>
    <font>
      <sz val="11"/>
      <color rgb="FFFF0000"/>
      <name val="Cambria"/>
      <family val="1"/>
    </font>
    <font>
      <sz val="18"/>
      <name val="Arial"/>
      <family val="2"/>
    </font>
    <font>
      <sz val="18"/>
      <name val="Calibri"/>
      <family val="2"/>
    </font>
    <font>
      <b/>
      <sz val="18"/>
      <color rgb="FF162954"/>
      <name val="Arial"/>
      <family val="2"/>
    </font>
    <font>
      <b/>
      <sz val="18"/>
      <name val="Arial"/>
      <family val="2"/>
    </font>
    <font>
      <i/>
      <sz val="18"/>
      <name val="Bahnschrift"/>
      <charset val="204"/>
    </font>
    <font>
      <b/>
      <sz val="18"/>
      <color theme="0"/>
      <name val="Arial"/>
      <family val="2"/>
    </font>
    <font>
      <sz val="18"/>
      <color rgb="FF0C0C0C"/>
      <name val="Arial"/>
      <family val="2"/>
    </font>
    <font>
      <sz val="11"/>
      <color theme="0"/>
      <name val="Calibri"/>
      <family val="2"/>
      <scheme val="minor"/>
    </font>
    <font>
      <sz val="18"/>
      <name val="Times New Roman"/>
      <family val="1"/>
    </font>
    <font>
      <sz val="18"/>
      <name val="Arial Nova"/>
      <charset val="204"/>
    </font>
    <font>
      <b/>
      <i/>
      <sz val="18"/>
      <name val="Bahnschrift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94B"/>
        <bgColor rgb="FF008080"/>
      </patternFill>
    </fill>
    <fill>
      <patternFill patternType="solid">
        <fgColor rgb="FF162954"/>
        <bgColor rgb="FF009999"/>
      </patternFill>
    </fill>
    <fill>
      <patternFill patternType="solid">
        <fgColor rgb="FF00B94B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49" fontId="4" fillId="2" borderId="4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/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/>
    </xf>
    <xf numFmtId="0" fontId="7" fillId="2" borderId="4" xfId="0" applyFont="1" applyFill="1" applyBorder="1"/>
    <xf numFmtId="0" fontId="4" fillId="2" borderId="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7" fillId="2" borderId="5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7" fontId="4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164" fontId="4" fillId="6" borderId="4" xfId="0" applyNumberFormat="1" applyFont="1" applyFill="1" applyBorder="1" applyAlignment="1">
      <alignment horizontal="center" vertical="center"/>
    </xf>
    <xf numFmtId="167" fontId="4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top"/>
    </xf>
    <xf numFmtId="167" fontId="4" fillId="2" borderId="4" xfId="0" applyNumberFormat="1" applyFont="1" applyFill="1" applyBorder="1" applyAlignment="1">
      <alignment horizontal="center" vertical="center" wrapText="1"/>
    </xf>
    <xf numFmtId="168" fontId="4" fillId="2" borderId="0" xfId="0" applyNumberFormat="1" applyFont="1" applyFill="1"/>
    <xf numFmtId="168" fontId="4" fillId="2" borderId="0" xfId="0" applyNumberFormat="1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7" fontId="4" fillId="2" borderId="1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7" fontId="4" fillId="0" borderId="0" xfId="0" applyNumberFormat="1" applyFont="1" applyAlignment="1">
      <alignment horizontal="center" vertical="center"/>
    </xf>
    <xf numFmtId="0" fontId="4" fillId="2" borderId="4" xfId="0" quotePrefix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6" borderId="9" xfId="0" applyFont="1" applyFill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top"/>
    </xf>
    <xf numFmtId="0" fontId="9" fillId="3" borderId="5" xfId="0" applyFont="1" applyFill="1" applyBorder="1" applyAlignment="1">
      <alignment horizontal="center" vertical="center"/>
    </xf>
    <xf numFmtId="0" fontId="11" fillId="5" borderId="7" xfId="0" applyFont="1" applyFill="1" applyBorder="1"/>
    <xf numFmtId="0" fontId="11" fillId="5" borderId="6" xfId="0" applyFont="1" applyFill="1" applyBorder="1"/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162954"/>
      <color rgb="FF00B94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7568173</xdr:colOff>
      <xdr:row>1</xdr:row>
      <xdr:rowOff>191091</xdr:rowOff>
    </xdr:from>
    <xdr:to>
      <xdr:col>7</xdr:col>
      <xdr:colOff>1189273</xdr:colOff>
      <xdr:row>7</xdr:row>
      <xdr:rowOff>23091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899" t="36042" r="2971" b="30108"/>
        <a:stretch>
          <a:fillRect/>
        </a:stretch>
      </xdr:blipFill>
      <xdr:spPr>
        <a:xfrm>
          <a:off x="8841105" y="485775"/>
          <a:ext cx="8185150" cy="1604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362585</xdr:colOff>
      <xdr:row>19</xdr:row>
      <xdr:rowOff>66675</xdr:rowOff>
    </xdr:from>
    <xdr:to>
      <xdr:col>5</xdr:col>
      <xdr:colOff>495935</xdr:colOff>
      <xdr:row>26</xdr:row>
      <xdr:rowOff>172085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84325" y="3895725"/>
          <a:ext cx="1965960" cy="1438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0"/>
  <sheetViews>
    <sheetView tabSelected="1" topLeftCell="A62" zoomScale="55" zoomScaleNormal="55" workbookViewId="0">
      <selection activeCell="F66" sqref="F66"/>
    </sheetView>
  </sheetViews>
  <sheetFormatPr defaultColWidth="12.6640625" defaultRowHeight="14.4"/>
  <cols>
    <col min="1" max="1" width="1.33203125" customWidth="1"/>
    <col min="2" max="2" width="6.6640625" customWidth="1"/>
    <col min="3" max="3" width="35.44140625" customWidth="1"/>
    <col min="4" max="4" width="89.109375" customWidth="1"/>
    <col min="5" max="5" width="60.6640625" customWidth="1"/>
    <col min="6" max="6" width="22.33203125" customWidth="1"/>
    <col min="7" max="8" width="21.77734375" customWidth="1"/>
    <col min="9" max="9" width="27.33203125" customWidth="1"/>
    <col min="10" max="10" width="27.44140625" customWidth="1"/>
    <col min="11" max="11" width="106.109375" bestFit="1" customWidth="1"/>
    <col min="12" max="12" width="75" customWidth="1"/>
    <col min="13" max="13" width="24" customWidth="1"/>
    <col min="14" max="14" width="32.44140625" customWidth="1"/>
    <col min="15" max="15" width="20.6640625" customWidth="1"/>
    <col min="16" max="17" width="11.109375" customWidth="1"/>
    <col min="18" max="26" width="8" customWidth="1"/>
    <col min="27" max="30" width="12.6640625" customWidth="1"/>
  </cols>
  <sheetData>
    <row r="1" spans="1:31" ht="23.4">
      <c r="A1" s="5"/>
      <c r="B1" s="5"/>
      <c r="C1" s="5"/>
      <c r="D1" s="5"/>
      <c r="E1" s="6"/>
      <c r="F1" s="6"/>
      <c r="G1" s="6"/>
      <c r="H1" s="6"/>
      <c r="I1" s="6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/>
      <c r="AB1" s="7"/>
      <c r="AC1" s="7"/>
      <c r="AD1" s="7"/>
    </row>
    <row r="2" spans="1:31" ht="23.4">
      <c r="A2" s="5"/>
      <c r="B2" s="5"/>
      <c r="C2" s="5"/>
      <c r="D2" s="8" t="s">
        <v>0</v>
      </c>
      <c r="E2" s="6"/>
      <c r="F2" s="6"/>
      <c r="G2" s="6"/>
      <c r="H2" s="6"/>
      <c r="I2" s="6"/>
      <c r="J2" s="6"/>
      <c r="K2" s="9" t="s">
        <v>1</v>
      </c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7"/>
      <c r="AB2" s="7"/>
      <c r="AC2" s="7"/>
      <c r="AD2" s="7"/>
    </row>
    <row r="3" spans="1:31" ht="23.4">
      <c r="A3" s="5"/>
      <c r="B3" s="5"/>
      <c r="C3" s="5"/>
      <c r="D3" s="10" t="s">
        <v>2</v>
      </c>
      <c r="E3" s="6"/>
      <c r="F3" s="6"/>
      <c r="G3" s="6"/>
      <c r="H3" s="6"/>
      <c r="I3" s="6"/>
      <c r="J3" s="6"/>
      <c r="K3" s="11" t="s">
        <v>3</v>
      </c>
      <c r="L3" s="7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7"/>
      <c r="AB3" s="7"/>
      <c r="AC3" s="7"/>
      <c r="AD3" s="7"/>
    </row>
    <row r="4" spans="1:31" ht="23.4">
      <c r="A4" s="5"/>
      <c r="B4" s="5"/>
      <c r="C4" s="5"/>
      <c r="D4" s="10" t="s">
        <v>4</v>
      </c>
      <c r="E4" s="6"/>
      <c r="F4" s="6"/>
      <c r="G4" s="6"/>
      <c r="H4" s="6"/>
      <c r="I4" s="6"/>
      <c r="J4" s="6"/>
      <c r="K4" s="11" t="s">
        <v>5</v>
      </c>
      <c r="L4" s="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7"/>
      <c r="AB4" s="7"/>
      <c r="AC4" s="7"/>
      <c r="AD4" s="7"/>
    </row>
    <row r="5" spans="1:31" ht="23.4">
      <c r="A5" s="5"/>
      <c r="B5" s="5"/>
      <c r="C5" s="5"/>
      <c r="D5" s="12" t="s">
        <v>6</v>
      </c>
      <c r="E5" s="6"/>
      <c r="F5" s="6"/>
      <c r="G5" s="6"/>
      <c r="H5" s="6"/>
      <c r="I5" s="6"/>
      <c r="J5" s="6"/>
      <c r="K5" s="13" t="s">
        <v>7</v>
      </c>
      <c r="L5" s="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7"/>
      <c r="AC5" s="7"/>
      <c r="AD5" s="7"/>
    </row>
    <row r="6" spans="1:31" ht="23.4">
      <c r="A6" s="5"/>
      <c r="B6" s="5"/>
      <c r="C6" s="5"/>
      <c r="D6" s="12" t="s">
        <v>8</v>
      </c>
      <c r="E6" s="6"/>
      <c r="F6" s="6"/>
      <c r="G6" s="6"/>
      <c r="H6" s="6"/>
      <c r="I6" s="6"/>
      <c r="J6" s="6"/>
      <c r="K6" s="13" t="s">
        <v>9</v>
      </c>
      <c r="L6" s="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7"/>
      <c r="AB6" s="7"/>
      <c r="AC6" s="7"/>
      <c r="AD6" s="7"/>
    </row>
    <row r="7" spans="1:31" ht="23.4">
      <c r="A7" s="5"/>
      <c r="B7" s="5"/>
      <c r="C7" s="5"/>
      <c r="D7" s="12" t="s">
        <v>10</v>
      </c>
      <c r="E7" s="6"/>
      <c r="F7" s="6"/>
      <c r="G7" s="6"/>
      <c r="H7" s="6"/>
      <c r="I7" s="6"/>
      <c r="J7" s="6"/>
      <c r="K7" s="13" t="s">
        <v>11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7"/>
      <c r="AB7" s="7"/>
      <c r="AC7" s="7"/>
      <c r="AD7" s="7"/>
    </row>
    <row r="8" spans="1:31" ht="23.4">
      <c r="A8" s="5"/>
      <c r="B8" s="5"/>
      <c r="C8" s="5"/>
      <c r="D8" s="12" t="s">
        <v>12</v>
      </c>
      <c r="E8" s="6"/>
      <c r="F8" s="6"/>
      <c r="G8" s="6"/>
      <c r="H8" s="6"/>
      <c r="I8" s="6"/>
      <c r="J8" s="6"/>
      <c r="K8" s="13"/>
      <c r="L8" s="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7"/>
      <c r="AB8" s="7"/>
      <c r="AC8" s="7"/>
      <c r="AD8" s="7"/>
    </row>
    <row r="9" spans="1:31" ht="23.4">
      <c r="A9" s="5"/>
      <c r="B9" s="5"/>
      <c r="C9" s="5"/>
      <c r="D9" s="7"/>
      <c r="E9" s="6"/>
      <c r="F9" s="6"/>
      <c r="G9" s="6"/>
      <c r="H9" s="6"/>
      <c r="I9" s="6"/>
      <c r="J9" s="6"/>
      <c r="K9" s="13"/>
      <c r="L9" s="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/>
      <c r="AB9" s="7"/>
      <c r="AC9" s="7"/>
      <c r="AD9" s="7"/>
    </row>
    <row r="10" spans="1:31" ht="23.4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1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7"/>
      <c r="AB10" s="7"/>
      <c r="AC10" s="7"/>
      <c r="AD10" s="7"/>
    </row>
    <row r="11" spans="1:31" ht="23.4">
      <c r="A11" s="5"/>
      <c r="B11" s="99" t="s">
        <v>13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7"/>
      <c r="AB11" s="7"/>
      <c r="AC11" s="7"/>
      <c r="AD11" s="7"/>
    </row>
    <row r="12" spans="1:31" ht="45.6">
      <c r="A12" s="5"/>
      <c r="B12" s="14" t="s">
        <v>14</v>
      </c>
      <c r="C12" s="14" t="s">
        <v>15</v>
      </c>
      <c r="D12" s="15" t="s">
        <v>16</v>
      </c>
      <c r="E12" s="16" t="s">
        <v>17</v>
      </c>
      <c r="F12" s="15" t="s">
        <v>18</v>
      </c>
      <c r="G12" s="15" t="s">
        <v>19</v>
      </c>
      <c r="H12" s="15" t="s">
        <v>20</v>
      </c>
      <c r="I12" s="15" t="s">
        <v>21</v>
      </c>
      <c r="J12" s="15" t="s">
        <v>22</v>
      </c>
      <c r="K12" s="15" t="s">
        <v>23</v>
      </c>
      <c r="L12" s="17" t="s">
        <v>24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7"/>
      <c r="AB12" s="7"/>
      <c r="AC12" s="7"/>
      <c r="AD12" s="7"/>
      <c r="AE12" s="7"/>
    </row>
    <row r="13" spans="1:31" s="4" customFormat="1" ht="23.4">
      <c r="A13" s="18"/>
      <c r="B13" s="19">
        <v>1</v>
      </c>
      <c r="C13" s="19">
        <v>1100002</v>
      </c>
      <c r="D13" s="20" t="s">
        <v>25</v>
      </c>
      <c r="E13" s="21" t="s">
        <v>26</v>
      </c>
      <c r="F13" s="22">
        <v>180</v>
      </c>
      <c r="G13" s="22">
        <v>371672</v>
      </c>
      <c r="H13" s="22">
        <f>(G13*1.04)</f>
        <v>386538.88</v>
      </c>
      <c r="I13" s="22">
        <f>(G13*1.06)</f>
        <v>393972.32</v>
      </c>
      <c r="J13" s="22">
        <f t="shared" ref="J13:J27" si="0">G13*1.08</f>
        <v>401405.76</v>
      </c>
      <c r="K13" s="22" t="s">
        <v>27</v>
      </c>
      <c r="L13" s="20" t="s">
        <v>28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3"/>
      <c r="AB13" s="23"/>
      <c r="AC13" s="23"/>
      <c r="AD13" s="23"/>
      <c r="AE13" s="23"/>
    </row>
    <row r="14" spans="1:31" s="4" customFormat="1" ht="23.4">
      <c r="A14" s="18"/>
      <c r="B14" s="19">
        <v>2</v>
      </c>
      <c r="C14" s="19">
        <v>1100004</v>
      </c>
      <c r="D14" s="20" t="s">
        <v>29</v>
      </c>
      <c r="E14" s="21" t="s">
        <v>30</v>
      </c>
      <c r="F14" s="22">
        <v>30</v>
      </c>
      <c r="G14" s="22">
        <v>77564</v>
      </c>
      <c r="H14" s="22">
        <f>(G14*1.04)</f>
        <v>80666.559999999998</v>
      </c>
      <c r="I14" s="22">
        <f>(G14*1.06)</f>
        <v>82217.840000000011</v>
      </c>
      <c r="J14" s="22">
        <f t="shared" si="0"/>
        <v>83769.12000000001</v>
      </c>
      <c r="K14" s="22" t="s">
        <v>31</v>
      </c>
      <c r="L14" s="20" t="s">
        <v>32</v>
      </c>
      <c r="M14" s="24"/>
      <c r="N14" s="25"/>
      <c r="O14" s="25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3"/>
      <c r="AC14" s="23"/>
      <c r="AD14" s="23"/>
      <c r="AE14" s="23"/>
    </row>
    <row r="15" spans="1:31" s="4" customFormat="1" ht="23.4">
      <c r="A15" s="18"/>
      <c r="B15" s="19">
        <f t="shared" ref="B15:B27" si="1">+B14+1</f>
        <v>3</v>
      </c>
      <c r="C15" s="19">
        <v>1100005</v>
      </c>
      <c r="D15" s="20" t="s">
        <v>33</v>
      </c>
      <c r="E15" s="21" t="s">
        <v>34</v>
      </c>
      <c r="F15" s="22">
        <v>200</v>
      </c>
      <c r="G15" s="22">
        <v>346738</v>
      </c>
      <c r="H15" s="22">
        <f t="shared" ref="H15:H27" si="2">G15*1.04</f>
        <v>360607.52</v>
      </c>
      <c r="I15" s="22">
        <f t="shared" ref="I15:I27" si="3">G15*1.06</f>
        <v>367542.28</v>
      </c>
      <c r="J15" s="22">
        <f t="shared" si="0"/>
        <v>374477.04000000004</v>
      </c>
      <c r="K15" s="22" t="s">
        <v>35</v>
      </c>
      <c r="L15" s="20" t="s">
        <v>28</v>
      </c>
      <c r="M15" s="24"/>
      <c r="N15" s="25"/>
      <c r="O15" s="2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3"/>
      <c r="AC15" s="23"/>
      <c r="AD15" s="23"/>
      <c r="AE15" s="23"/>
    </row>
    <row r="16" spans="1:31" s="4" customFormat="1" ht="23.4">
      <c r="A16" s="18"/>
      <c r="B16" s="19">
        <f t="shared" si="1"/>
        <v>4</v>
      </c>
      <c r="C16" s="19">
        <v>1100006</v>
      </c>
      <c r="D16" s="20" t="s">
        <v>36</v>
      </c>
      <c r="E16" s="21" t="s">
        <v>37</v>
      </c>
      <c r="F16" s="22">
        <v>240</v>
      </c>
      <c r="G16" s="22">
        <v>129761</v>
      </c>
      <c r="H16" s="22">
        <f t="shared" si="2"/>
        <v>134951.44</v>
      </c>
      <c r="I16" s="22">
        <f t="shared" si="3"/>
        <v>137546.66</v>
      </c>
      <c r="J16" s="22">
        <f t="shared" si="0"/>
        <v>140141.88</v>
      </c>
      <c r="K16" s="22" t="s">
        <v>38</v>
      </c>
      <c r="L16" s="20" t="s">
        <v>39</v>
      </c>
      <c r="M16" s="24"/>
      <c r="N16" s="25"/>
      <c r="O16" s="2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3"/>
      <c r="AC16" s="23"/>
      <c r="AD16" s="23"/>
      <c r="AE16" s="23"/>
    </row>
    <row r="17" spans="1:31" s="4" customFormat="1" ht="23.4">
      <c r="A17" s="18"/>
      <c r="B17" s="19">
        <f t="shared" si="1"/>
        <v>5</v>
      </c>
      <c r="C17" s="19">
        <v>1100007</v>
      </c>
      <c r="D17" s="20" t="s">
        <v>40</v>
      </c>
      <c r="E17" s="21" t="s">
        <v>41</v>
      </c>
      <c r="F17" s="22">
        <v>100</v>
      </c>
      <c r="G17" s="22">
        <v>448407</v>
      </c>
      <c r="H17" s="22">
        <f t="shared" si="2"/>
        <v>466343.28</v>
      </c>
      <c r="I17" s="22">
        <f t="shared" si="3"/>
        <v>475311.42000000004</v>
      </c>
      <c r="J17" s="22">
        <f t="shared" si="0"/>
        <v>484279.56000000006</v>
      </c>
      <c r="K17" s="22" t="s">
        <v>42</v>
      </c>
      <c r="L17" s="20" t="s">
        <v>43</v>
      </c>
      <c r="M17" s="24"/>
      <c r="N17" s="25"/>
      <c r="O17" s="2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3"/>
      <c r="AC17" s="23"/>
      <c r="AD17" s="23"/>
      <c r="AE17" s="23"/>
    </row>
    <row r="18" spans="1:31" s="4" customFormat="1" ht="23.4">
      <c r="A18" s="18"/>
      <c r="B18" s="19">
        <f t="shared" si="1"/>
        <v>6</v>
      </c>
      <c r="C18" s="19">
        <v>1100008</v>
      </c>
      <c r="D18" s="20" t="s">
        <v>44</v>
      </c>
      <c r="E18" s="21" t="s">
        <v>45</v>
      </c>
      <c r="F18" s="22">
        <v>150</v>
      </c>
      <c r="G18" s="22">
        <f>48547.3*1.12</f>
        <v>54372.97600000001</v>
      </c>
      <c r="H18" s="22">
        <f t="shared" si="2"/>
        <v>56547.89504000001</v>
      </c>
      <c r="I18" s="22">
        <f t="shared" si="3"/>
        <v>57635.354560000014</v>
      </c>
      <c r="J18" s="22">
        <f t="shared" si="0"/>
        <v>58722.814080000011</v>
      </c>
      <c r="K18" s="22" t="s">
        <v>46</v>
      </c>
      <c r="L18" s="20" t="s">
        <v>47</v>
      </c>
      <c r="M18" s="24"/>
      <c r="N18" s="25"/>
      <c r="O18" s="25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3"/>
      <c r="AC18" s="23"/>
      <c r="AD18" s="23"/>
      <c r="AE18" s="23"/>
    </row>
    <row r="19" spans="1:31" s="4" customFormat="1" ht="23.4">
      <c r="A19" s="18"/>
      <c r="B19" s="19">
        <f t="shared" si="1"/>
        <v>7</v>
      </c>
      <c r="C19" s="19">
        <v>1100009</v>
      </c>
      <c r="D19" s="20" t="s">
        <v>48</v>
      </c>
      <c r="E19" s="21" t="s">
        <v>49</v>
      </c>
      <c r="F19" s="22">
        <v>200</v>
      </c>
      <c r="G19" s="22">
        <v>38892</v>
      </c>
      <c r="H19" s="22">
        <f t="shared" si="2"/>
        <v>40447.68</v>
      </c>
      <c r="I19" s="22">
        <f t="shared" si="3"/>
        <v>41225.520000000004</v>
      </c>
      <c r="J19" s="22">
        <f t="shared" si="0"/>
        <v>42003.360000000001</v>
      </c>
      <c r="K19" s="22" t="s">
        <v>50</v>
      </c>
      <c r="L19" s="20" t="s">
        <v>47</v>
      </c>
      <c r="M19" s="24"/>
      <c r="N19" s="25"/>
      <c r="O19" s="25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3"/>
      <c r="AC19" s="23"/>
      <c r="AD19" s="23"/>
      <c r="AE19" s="23"/>
    </row>
    <row r="20" spans="1:31" s="4" customFormat="1" ht="23.4">
      <c r="A20" s="18"/>
      <c r="B20" s="19">
        <f t="shared" si="1"/>
        <v>8</v>
      </c>
      <c r="C20" s="19">
        <v>1100010</v>
      </c>
      <c r="D20" s="20" t="s">
        <v>51</v>
      </c>
      <c r="E20" s="21" t="s">
        <v>52</v>
      </c>
      <c r="F20" s="22">
        <v>135</v>
      </c>
      <c r="G20" s="22">
        <v>117531</v>
      </c>
      <c r="H20" s="22">
        <f t="shared" si="2"/>
        <v>122232.24</v>
      </c>
      <c r="I20" s="22">
        <f t="shared" si="3"/>
        <v>124582.86</v>
      </c>
      <c r="J20" s="22">
        <f t="shared" si="0"/>
        <v>126933.48000000001</v>
      </c>
      <c r="K20" s="22" t="s">
        <v>53</v>
      </c>
      <c r="L20" s="20" t="s">
        <v>47</v>
      </c>
      <c r="M20" s="24"/>
      <c r="N20" s="25"/>
      <c r="O20" s="25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3"/>
      <c r="AC20" s="23"/>
      <c r="AD20" s="23"/>
      <c r="AE20" s="23"/>
    </row>
    <row r="21" spans="1:31" s="4" customFormat="1" ht="23.4">
      <c r="A21" s="18"/>
      <c r="B21" s="19">
        <f t="shared" si="1"/>
        <v>9</v>
      </c>
      <c r="C21" s="19">
        <v>1100011</v>
      </c>
      <c r="D21" s="20" t="s">
        <v>54</v>
      </c>
      <c r="E21" s="21" t="s">
        <v>55</v>
      </c>
      <c r="F21" s="26" t="s">
        <v>56</v>
      </c>
      <c r="G21" s="22">
        <v>105996</v>
      </c>
      <c r="H21" s="22">
        <f t="shared" si="2"/>
        <v>110235.84</v>
      </c>
      <c r="I21" s="22">
        <f t="shared" si="3"/>
        <v>112355.76000000001</v>
      </c>
      <c r="J21" s="22">
        <f t="shared" si="0"/>
        <v>114475.68000000001</v>
      </c>
      <c r="K21" s="22" t="s">
        <v>57</v>
      </c>
      <c r="L21" s="20" t="s">
        <v>58</v>
      </c>
      <c r="M21" s="24"/>
      <c r="N21" s="25"/>
      <c r="O21" s="25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3"/>
      <c r="AC21" s="23"/>
      <c r="AD21" s="23"/>
      <c r="AE21" s="23"/>
    </row>
    <row r="22" spans="1:31" s="4" customFormat="1" ht="23.4">
      <c r="A22" s="18"/>
      <c r="B22" s="19">
        <f t="shared" si="1"/>
        <v>10</v>
      </c>
      <c r="C22" s="19">
        <v>1100012</v>
      </c>
      <c r="D22" s="20" t="s">
        <v>59</v>
      </c>
      <c r="E22" s="21" t="s">
        <v>55</v>
      </c>
      <c r="F22" s="26" t="s">
        <v>56</v>
      </c>
      <c r="G22" s="22">
        <v>146610</v>
      </c>
      <c r="H22" s="22">
        <f t="shared" si="2"/>
        <v>152474.4</v>
      </c>
      <c r="I22" s="22">
        <f t="shared" si="3"/>
        <v>155406.6</v>
      </c>
      <c r="J22" s="22">
        <f t="shared" si="0"/>
        <v>158338.80000000002</v>
      </c>
      <c r="K22" s="22" t="s">
        <v>57</v>
      </c>
      <c r="L22" s="20" t="s">
        <v>58</v>
      </c>
      <c r="M22" s="24"/>
      <c r="N22" s="25"/>
      <c r="O22" s="25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3"/>
      <c r="AC22" s="23"/>
      <c r="AD22" s="23"/>
      <c r="AE22" s="23"/>
    </row>
    <row r="23" spans="1:31" s="4" customFormat="1" ht="23.4">
      <c r="A23" s="18"/>
      <c r="B23" s="19">
        <f t="shared" si="1"/>
        <v>11</v>
      </c>
      <c r="C23" s="19">
        <v>1100013</v>
      </c>
      <c r="D23" s="20" t="s">
        <v>60</v>
      </c>
      <c r="E23" s="21" t="s">
        <v>55</v>
      </c>
      <c r="F23" s="26" t="s">
        <v>56</v>
      </c>
      <c r="G23" s="22">
        <v>159592</v>
      </c>
      <c r="H23" s="22">
        <f t="shared" si="2"/>
        <v>165975.67999999999</v>
      </c>
      <c r="I23" s="22">
        <f t="shared" si="3"/>
        <v>169167.52000000002</v>
      </c>
      <c r="J23" s="22">
        <f t="shared" si="0"/>
        <v>172359.36000000002</v>
      </c>
      <c r="K23" s="27" t="s">
        <v>61</v>
      </c>
      <c r="L23" s="20" t="s">
        <v>62</v>
      </c>
      <c r="M23" s="24"/>
      <c r="N23" s="25"/>
      <c r="O23" s="2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23"/>
      <c r="AB23" s="23"/>
      <c r="AC23" s="23"/>
      <c r="AD23" s="23"/>
      <c r="AE23" s="23"/>
    </row>
    <row r="24" spans="1:31" s="4" customFormat="1" ht="23.4">
      <c r="A24" s="18"/>
      <c r="B24" s="19">
        <f t="shared" si="1"/>
        <v>12</v>
      </c>
      <c r="C24" s="19">
        <v>1100015</v>
      </c>
      <c r="D24" s="20" t="s">
        <v>63</v>
      </c>
      <c r="E24" s="21" t="s">
        <v>64</v>
      </c>
      <c r="F24" s="22">
        <v>80</v>
      </c>
      <c r="G24" s="22">
        <v>150458.53</v>
      </c>
      <c r="H24" s="22">
        <f t="shared" si="2"/>
        <v>156476.87119999999</v>
      </c>
      <c r="I24" s="22">
        <f t="shared" si="3"/>
        <v>159486.04180000001</v>
      </c>
      <c r="J24" s="22">
        <f t="shared" si="0"/>
        <v>162495.21240000002</v>
      </c>
      <c r="K24" s="22" t="s">
        <v>65</v>
      </c>
      <c r="L24" s="20" t="s">
        <v>47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3"/>
      <c r="AB24" s="23"/>
      <c r="AC24" s="23"/>
      <c r="AD24" s="23"/>
      <c r="AE24" s="23"/>
    </row>
    <row r="25" spans="1:31" s="4" customFormat="1" ht="45.6">
      <c r="A25" s="18"/>
      <c r="B25" s="19">
        <f t="shared" si="1"/>
        <v>13</v>
      </c>
      <c r="C25" s="19">
        <v>1100016</v>
      </c>
      <c r="D25" s="20" t="s">
        <v>66</v>
      </c>
      <c r="E25" s="21"/>
      <c r="F25" s="22">
        <v>100</v>
      </c>
      <c r="G25" s="29">
        <v>55000</v>
      </c>
      <c r="H25" s="22">
        <f t="shared" si="2"/>
        <v>57200</v>
      </c>
      <c r="I25" s="22">
        <f t="shared" si="3"/>
        <v>58300</v>
      </c>
      <c r="J25" s="22">
        <f t="shared" si="0"/>
        <v>59400.000000000007</v>
      </c>
      <c r="K25" s="30" t="s">
        <v>67</v>
      </c>
      <c r="L25" s="31" t="s">
        <v>68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3"/>
      <c r="AB25" s="23"/>
      <c r="AC25" s="23"/>
      <c r="AD25" s="23"/>
      <c r="AE25" s="23"/>
    </row>
    <row r="26" spans="1:31" s="4" customFormat="1" ht="45.6">
      <c r="A26" s="18"/>
      <c r="B26" s="19">
        <f t="shared" si="1"/>
        <v>14</v>
      </c>
      <c r="C26" s="19">
        <v>1100017</v>
      </c>
      <c r="D26" s="20" t="s">
        <v>69</v>
      </c>
      <c r="E26" s="21"/>
      <c r="F26" s="22">
        <v>87</v>
      </c>
      <c r="G26" s="29">
        <v>195000</v>
      </c>
      <c r="H26" s="22">
        <f t="shared" si="2"/>
        <v>202800</v>
      </c>
      <c r="I26" s="22">
        <f t="shared" si="3"/>
        <v>206700</v>
      </c>
      <c r="J26" s="22">
        <f t="shared" si="0"/>
        <v>210600</v>
      </c>
      <c r="K26" s="30" t="s">
        <v>67</v>
      </c>
      <c r="L26" s="31" t="s">
        <v>68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23"/>
      <c r="AB26" s="23"/>
      <c r="AC26" s="23"/>
      <c r="AD26" s="23"/>
      <c r="AE26" s="23"/>
    </row>
    <row r="27" spans="1:31" s="4" customFormat="1" ht="45.6">
      <c r="A27" s="18"/>
      <c r="B27" s="19">
        <f t="shared" si="1"/>
        <v>15</v>
      </c>
      <c r="C27" s="19">
        <v>1100018</v>
      </c>
      <c r="D27" s="20" t="s">
        <v>70</v>
      </c>
      <c r="E27" s="21"/>
      <c r="F27" s="22">
        <v>105</v>
      </c>
      <c r="G27" s="29">
        <v>160000</v>
      </c>
      <c r="H27" s="22">
        <f t="shared" si="2"/>
        <v>166400</v>
      </c>
      <c r="I27" s="22">
        <f t="shared" si="3"/>
        <v>169600</v>
      </c>
      <c r="J27" s="22">
        <f t="shared" si="0"/>
        <v>172800</v>
      </c>
      <c r="K27" s="30" t="s">
        <v>35</v>
      </c>
      <c r="L27" s="31" t="s">
        <v>68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23"/>
      <c r="AB27" s="23"/>
      <c r="AC27" s="23"/>
      <c r="AD27" s="23"/>
      <c r="AE27" s="23"/>
    </row>
    <row r="28" spans="1:31" s="4" customFormat="1" ht="23.4">
      <c r="A28" s="18"/>
      <c r="B28" s="32"/>
      <c r="C28" s="33"/>
      <c r="D28" s="34"/>
      <c r="E28" s="35"/>
      <c r="F28" s="35"/>
      <c r="G28" s="35"/>
      <c r="H28" s="35"/>
      <c r="I28" s="35"/>
      <c r="J28" s="35"/>
      <c r="K28" s="35"/>
      <c r="L28" s="3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3"/>
      <c r="AA28" s="23"/>
      <c r="AB28" s="23"/>
      <c r="AC28" s="23"/>
      <c r="AD28" s="23"/>
    </row>
    <row r="29" spans="1:31" ht="23.4">
      <c r="A29" s="5"/>
      <c r="B29" s="93" t="s">
        <v>13</v>
      </c>
      <c r="C29" s="94"/>
      <c r="D29" s="94"/>
      <c r="E29" s="94"/>
      <c r="F29" s="94"/>
      <c r="G29" s="94"/>
      <c r="H29" s="94"/>
      <c r="I29" s="94"/>
      <c r="J29" s="94"/>
      <c r="K29" s="95"/>
      <c r="L29" s="3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7"/>
      <c r="AB29" s="7"/>
      <c r="AC29" s="7"/>
      <c r="AD29" s="7"/>
    </row>
    <row r="30" spans="1:31" ht="45.6">
      <c r="A30" s="5"/>
      <c r="B30" s="38" t="s">
        <v>14</v>
      </c>
      <c r="C30" s="38" t="s">
        <v>15</v>
      </c>
      <c r="D30" s="39" t="s">
        <v>16</v>
      </c>
      <c r="E30" s="39" t="s">
        <v>18</v>
      </c>
      <c r="F30" s="39" t="s">
        <v>71</v>
      </c>
      <c r="G30" s="39" t="s">
        <v>72</v>
      </c>
      <c r="H30" s="39" t="s">
        <v>73</v>
      </c>
      <c r="I30" s="39" t="s">
        <v>74</v>
      </c>
      <c r="J30" s="39" t="s">
        <v>23</v>
      </c>
      <c r="K30" s="40" t="s">
        <v>24</v>
      </c>
      <c r="L30" s="4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7"/>
      <c r="AB30" s="7"/>
      <c r="AC30" s="7"/>
      <c r="AD30" s="7"/>
    </row>
    <row r="31" spans="1:31" s="4" customFormat="1" ht="23.4">
      <c r="A31" s="18"/>
      <c r="B31" s="19">
        <v>1</v>
      </c>
      <c r="C31" s="19">
        <v>1100016</v>
      </c>
      <c r="D31" s="42" t="s">
        <v>75</v>
      </c>
      <c r="E31" s="22">
        <v>12</v>
      </c>
      <c r="F31" s="22">
        <v>55000</v>
      </c>
      <c r="G31" s="22">
        <f>+F31*1.1</f>
        <v>60500.000000000007</v>
      </c>
      <c r="H31" s="22">
        <f>+F31*1.15</f>
        <v>63249.999999999993</v>
      </c>
      <c r="I31" s="22">
        <f>+F31*1.2</f>
        <v>66000</v>
      </c>
      <c r="J31" s="22" t="s">
        <v>76</v>
      </c>
      <c r="K31" s="43" t="s">
        <v>77</v>
      </c>
      <c r="L31" s="3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3"/>
      <c r="AB31" s="23"/>
      <c r="AC31" s="23"/>
      <c r="AD31" s="23"/>
    </row>
    <row r="32" spans="1:31" s="4" customFormat="1" ht="23.4">
      <c r="A32" s="18"/>
      <c r="B32" s="19">
        <v>2</v>
      </c>
      <c r="C32" s="19">
        <v>1200018</v>
      </c>
      <c r="D32" s="42" t="s">
        <v>78</v>
      </c>
      <c r="E32" s="22">
        <v>48</v>
      </c>
      <c r="F32" s="22">
        <v>50000</v>
      </c>
      <c r="G32" s="22">
        <f>F32*1.04</f>
        <v>52000</v>
      </c>
      <c r="H32" s="22">
        <f>F32*1.06</f>
        <v>53000</v>
      </c>
      <c r="I32" s="22">
        <f>F32*1.08</f>
        <v>54000</v>
      </c>
      <c r="J32" s="22" t="s">
        <v>57</v>
      </c>
      <c r="K32" s="20" t="s">
        <v>77</v>
      </c>
      <c r="L32" s="3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3"/>
      <c r="AB32" s="23"/>
      <c r="AC32" s="23"/>
      <c r="AD32" s="23"/>
    </row>
    <row r="33" spans="1:30" s="4" customFormat="1" ht="23.4">
      <c r="A33" s="44"/>
      <c r="B33" s="19">
        <f>+B32+1</f>
        <v>3</v>
      </c>
      <c r="C33" s="19">
        <v>1500030</v>
      </c>
      <c r="D33" s="45" t="s">
        <v>79</v>
      </c>
      <c r="E33" s="46">
        <v>63</v>
      </c>
      <c r="F33" s="46">
        <v>65000</v>
      </c>
      <c r="G33" s="46">
        <f>F33*1.05</f>
        <v>68250</v>
      </c>
      <c r="H33" s="46">
        <f>F33*1.08</f>
        <v>70200</v>
      </c>
      <c r="I33" s="46">
        <f>F33*1.1</f>
        <v>71500</v>
      </c>
      <c r="J33" s="47" t="s">
        <v>80</v>
      </c>
      <c r="K33" s="48" t="s">
        <v>77</v>
      </c>
      <c r="L33" s="3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23"/>
      <c r="AA33" s="23"/>
      <c r="AB33" s="23"/>
      <c r="AC33" s="23"/>
      <c r="AD33" s="23"/>
    </row>
    <row r="34" spans="1:30" s="4" customFormat="1" ht="23.4">
      <c r="A34" s="49"/>
      <c r="B34" s="47">
        <f>+B33+1</f>
        <v>4</v>
      </c>
      <c r="C34" s="50">
        <v>1500031</v>
      </c>
      <c r="D34" s="51" t="s">
        <v>81</v>
      </c>
      <c r="E34" s="52">
        <v>24</v>
      </c>
      <c r="F34" s="52">
        <v>65000</v>
      </c>
      <c r="G34" s="52">
        <f>F34*1.05</f>
        <v>68250</v>
      </c>
      <c r="H34" s="52">
        <f>F34*1.08</f>
        <v>70200</v>
      </c>
      <c r="I34" s="52">
        <f>F34*1.1</f>
        <v>71500</v>
      </c>
      <c r="J34" s="53" t="s">
        <v>80</v>
      </c>
      <c r="K34" s="54" t="s">
        <v>77</v>
      </c>
      <c r="L34" s="3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23"/>
      <c r="AA34" s="23"/>
      <c r="AB34" s="23"/>
      <c r="AC34" s="23"/>
      <c r="AD34" s="23"/>
    </row>
    <row r="35" spans="1:30" s="4" customFormat="1" ht="23.4">
      <c r="A35" s="18"/>
      <c r="B35" s="55">
        <v>5</v>
      </c>
      <c r="C35" s="55">
        <v>1100017</v>
      </c>
      <c r="D35" s="56" t="s">
        <v>82</v>
      </c>
      <c r="E35" s="57">
        <v>36</v>
      </c>
      <c r="F35" s="57">
        <v>540000</v>
      </c>
      <c r="G35" s="57">
        <f>F35*1.05</f>
        <v>567000</v>
      </c>
      <c r="H35" s="57">
        <f>F35*1.08</f>
        <v>583200</v>
      </c>
      <c r="I35" s="57">
        <f>F35*1.1</f>
        <v>594000</v>
      </c>
      <c r="J35" s="57" t="s">
        <v>83</v>
      </c>
      <c r="K35" s="58" t="s">
        <v>84</v>
      </c>
      <c r="L35" s="3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23"/>
      <c r="AA35" s="23"/>
      <c r="AB35" s="23"/>
      <c r="AC35" s="23"/>
      <c r="AD35" s="23"/>
    </row>
    <row r="36" spans="1:30" s="4" customFormat="1" ht="23.4">
      <c r="A36" s="18"/>
      <c r="B36" s="55">
        <v>6</v>
      </c>
      <c r="C36" s="55">
        <v>1100018</v>
      </c>
      <c r="D36" s="56" t="s">
        <v>85</v>
      </c>
      <c r="E36" s="57">
        <v>75</v>
      </c>
      <c r="F36" s="57">
        <v>360000</v>
      </c>
      <c r="G36" s="57">
        <f>F36*1.05</f>
        <v>378000</v>
      </c>
      <c r="H36" s="57">
        <f>F36*1.08</f>
        <v>388800</v>
      </c>
      <c r="I36" s="57">
        <f>F36*1.1</f>
        <v>396000.00000000006</v>
      </c>
      <c r="J36" s="57" t="s">
        <v>86</v>
      </c>
      <c r="K36" s="58" t="s">
        <v>84</v>
      </c>
      <c r="L36" s="3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23"/>
      <c r="AA36" s="23"/>
      <c r="AB36" s="23"/>
      <c r="AC36" s="23"/>
      <c r="AD36" s="23"/>
    </row>
    <row r="37" spans="1:30" ht="23.4">
      <c r="A37" s="5"/>
      <c r="B37" s="59"/>
      <c r="C37" s="60"/>
      <c r="D37" s="61"/>
      <c r="E37" s="62"/>
      <c r="F37" s="62"/>
      <c r="G37" s="62"/>
      <c r="H37" s="62"/>
      <c r="I37" s="62"/>
      <c r="J37" s="62"/>
      <c r="K37" s="62"/>
      <c r="L37" s="63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7"/>
      <c r="AA37" s="7"/>
      <c r="AB37" s="7"/>
      <c r="AC37" s="7"/>
      <c r="AD37" s="7"/>
    </row>
    <row r="38" spans="1:30" ht="23.4">
      <c r="A38" s="5"/>
      <c r="B38" s="93" t="s">
        <v>13</v>
      </c>
      <c r="C38" s="94"/>
      <c r="D38" s="94"/>
      <c r="E38" s="94"/>
      <c r="F38" s="94"/>
      <c r="G38" s="94"/>
      <c r="H38" s="94"/>
      <c r="I38" s="94"/>
      <c r="J38" s="94"/>
      <c r="K38" s="95"/>
      <c r="L38" s="6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7"/>
      <c r="AB38" s="7"/>
      <c r="AC38" s="7"/>
      <c r="AD38" s="7"/>
    </row>
    <row r="39" spans="1:30" ht="45.6">
      <c r="A39" s="5"/>
      <c r="B39" s="38" t="s">
        <v>14</v>
      </c>
      <c r="C39" s="38" t="s">
        <v>15</v>
      </c>
      <c r="D39" s="39" t="s">
        <v>16</v>
      </c>
      <c r="E39" s="39" t="s">
        <v>18</v>
      </c>
      <c r="F39" s="39" t="s">
        <v>71</v>
      </c>
      <c r="G39" s="39" t="s">
        <v>87</v>
      </c>
      <c r="H39" s="39" t="s">
        <v>21</v>
      </c>
      <c r="I39" s="39" t="s">
        <v>22</v>
      </c>
      <c r="J39" s="39" t="s">
        <v>23</v>
      </c>
      <c r="K39" s="40" t="s">
        <v>24</v>
      </c>
      <c r="L39" s="63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7"/>
      <c r="AB39" s="7"/>
      <c r="AC39" s="7"/>
      <c r="AD39" s="7"/>
    </row>
    <row r="40" spans="1:30" s="4" customFormat="1" ht="23.4">
      <c r="A40" s="18"/>
      <c r="B40" s="19">
        <v>1</v>
      </c>
      <c r="C40" s="19">
        <v>1200001</v>
      </c>
      <c r="D40" s="42" t="s">
        <v>88</v>
      </c>
      <c r="E40" s="22">
        <v>48</v>
      </c>
      <c r="F40" s="22">
        <v>90500</v>
      </c>
      <c r="G40" s="22">
        <f t="shared" ref="G40:G48" si="4">F40*1.04</f>
        <v>94120</v>
      </c>
      <c r="H40" s="22">
        <f t="shared" ref="H40:H48" si="5">F40*1.06</f>
        <v>95930</v>
      </c>
      <c r="I40" s="22">
        <f t="shared" ref="I40:I48" si="6">F40*1.08</f>
        <v>97740</v>
      </c>
      <c r="J40" s="22" t="s">
        <v>89</v>
      </c>
      <c r="K40" s="20" t="s">
        <v>77</v>
      </c>
      <c r="L40" s="3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23"/>
      <c r="AB40" s="23"/>
      <c r="AC40" s="23"/>
      <c r="AD40" s="23"/>
    </row>
    <row r="41" spans="1:30" s="4" customFormat="1" ht="23.4">
      <c r="A41" s="18"/>
      <c r="B41" s="19">
        <v>2</v>
      </c>
      <c r="C41" s="19">
        <v>1200002</v>
      </c>
      <c r="D41" s="42" t="s">
        <v>90</v>
      </c>
      <c r="E41" s="22">
        <v>48</v>
      </c>
      <c r="F41" s="22">
        <v>83750</v>
      </c>
      <c r="G41" s="22">
        <f t="shared" si="4"/>
        <v>87100</v>
      </c>
      <c r="H41" s="22">
        <f t="shared" si="5"/>
        <v>88775</v>
      </c>
      <c r="I41" s="22">
        <f t="shared" si="6"/>
        <v>90450</v>
      </c>
      <c r="J41" s="22" t="s">
        <v>53</v>
      </c>
      <c r="K41" s="20" t="s">
        <v>77</v>
      </c>
      <c r="L41" s="3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23"/>
      <c r="AB41" s="23"/>
      <c r="AC41" s="23"/>
      <c r="AD41" s="23"/>
    </row>
    <row r="42" spans="1:30" s="4" customFormat="1" ht="23.4">
      <c r="A42" s="18"/>
      <c r="B42" s="19">
        <v>3</v>
      </c>
      <c r="C42" s="19">
        <v>1200003</v>
      </c>
      <c r="D42" s="42" t="s">
        <v>91</v>
      </c>
      <c r="E42" s="22">
        <v>48</v>
      </c>
      <c r="F42" s="22">
        <v>78500</v>
      </c>
      <c r="G42" s="22">
        <f t="shared" si="4"/>
        <v>81640</v>
      </c>
      <c r="H42" s="22">
        <f t="shared" si="5"/>
        <v>83210</v>
      </c>
      <c r="I42" s="22">
        <f t="shared" si="6"/>
        <v>84780</v>
      </c>
      <c r="J42" s="22" t="s">
        <v>35</v>
      </c>
      <c r="K42" s="20" t="s">
        <v>77</v>
      </c>
      <c r="L42" s="3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23"/>
      <c r="AB42" s="23"/>
      <c r="AC42" s="23"/>
      <c r="AD42" s="23"/>
    </row>
    <row r="43" spans="1:30" s="4" customFormat="1" ht="23.4">
      <c r="A43" s="18"/>
      <c r="B43" s="19">
        <v>4</v>
      </c>
      <c r="C43" s="19">
        <v>1200004</v>
      </c>
      <c r="D43" s="42" t="s">
        <v>92</v>
      </c>
      <c r="E43" s="22">
        <v>48</v>
      </c>
      <c r="F43" s="22">
        <v>104750</v>
      </c>
      <c r="G43" s="22">
        <f t="shared" si="4"/>
        <v>108940</v>
      </c>
      <c r="H43" s="22">
        <f t="shared" si="5"/>
        <v>111035</v>
      </c>
      <c r="I43" s="22">
        <f t="shared" si="6"/>
        <v>113130.00000000001</v>
      </c>
      <c r="J43" s="22" t="s">
        <v>50</v>
      </c>
      <c r="K43" s="20" t="s">
        <v>77</v>
      </c>
      <c r="L43" s="3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23"/>
      <c r="AB43" s="23"/>
      <c r="AC43" s="23"/>
      <c r="AD43" s="23"/>
    </row>
    <row r="44" spans="1:30" s="4" customFormat="1" ht="23.4">
      <c r="A44" s="18"/>
      <c r="B44" s="19">
        <v>5</v>
      </c>
      <c r="C44" s="19">
        <v>1200005</v>
      </c>
      <c r="D44" s="42" t="s">
        <v>93</v>
      </c>
      <c r="E44" s="22">
        <v>48</v>
      </c>
      <c r="F44" s="22">
        <v>157000</v>
      </c>
      <c r="G44" s="22">
        <f t="shared" si="4"/>
        <v>163280</v>
      </c>
      <c r="H44" s="22">
        <f t="shared" si="5"/>
        <v>166420</v>
      </c>
      <c r="I44" s="22">
        <f t="shared" si="6"/>
        <v>169560</v>
      </c>
      <c r="J44" s="22" t="s">
        <v>89</v>
      </c>
      <c r="K44" s="20" t="s">
        <v>77</v>
      </c>
      <c r="L44" s="3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23"/>
      <c r="AB44" s="23"/>
      <c r="AC44" s="23"/>
      <c r="AD44" s="23"/>
    </row>
    <row r="45" spans="1:30" s="4" customFormat="1" ht="23.4">
      <c r="A45" s="18"/>
      <c r="B45" s="19">
        <v>6</v>
      </c>
      <c r="C45" s="19">
        <v>1200006</v>
      </c>
      <c r="D45" s="42" t="s">
        <v>94</v>
      </c>
      <c r="E45" s="22">
        <v>48</v>
      </c>
      <c r="F45" s="22">
        <v>70000</v>
      </c>
      <c r="G45" s="22">
        <f t="shared" si="4"/>
        <v>72800</v>
      </c>
      <c r="H45" s="22">
        <f t="shared" si="5"/>
        <v>74200</v>
      </c>
      <c r="I45" s="22">
        <f t="shared" si="6"/>
        <v>75600</v>
      </c>
      <c r="J45" s="22" t="s">
        <v>95</v>
      </c>
      <c r="K45" s="20" t="s">
        <v>77</v>
      </c>
      <c r="L45" s="3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23"/>
      <c r="AB45" s="23"/>
      <c r="AC45" s="23"/>
      <c r="AD45" s="23"/>
    </row>
    <row r="46" spans="1:30" s="4" customFormat="1" ht="23.4">
      <c r="A46" s="18"/>
      <c r="B46" s="19">
        <v>7</v>
      </c>
      <c r="C46" s="19">
        <v>1200007</v>
      </c>
      <c r="D46" s="42" t="s">
        <v>96</v>
      </c>
      <c r="E46" s="22">
        <v>48</v>
      </c>
      <c r="F46" s="22">
        <v>70000</v>
      </c>
      <c r="G46" s="22">
        <f t="shared" si="4"/>
        <v>72800</v>
      </c>
      <c r="H46" s="22">
        <f t="shared" si="5"/>
        <v>74200</v>
      </c>
      <c r="I46" s="22">
        <f t="shared" si="6"/>
        <v>75600</v>
      </c>
      <c r="J46" s="22" t="s">
        <v>53</v>
      </c>
      <c r="K46" s="20" t="s">
        <v>77</v>
      </c>
      <c r="L46" s="3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23"/>
      <c r="AB46" s="23"/>
      <c r="AC46" s="23"/>
      <c r="AD46" s="23"/>
    </row>
    <row r="47" spans="1:30" s="4" customFormat="1" ht="23.4">
      <c r="A47" s="18"/>
      <c r="B47" s="19">
        <v>8</v>
      </c>
      <c r="C47" s="19">
        <v>1200008</v>
      </c>
      <c r="D47" s="42" t="s">
        <v>97</v>
      </c>
      <c r="E47" s="22">
        <v>48</v>
      </c>
      <c r="F47" s="22">
        <v>99500</v>
      </c>
      <c r="G47" s="22">
        <f t="shared" si="4"/>
        <v>103480</v>
      </c>
      <c r="H47" s="22">
        <f t="shared" si="5"/>
        <v>105470</v>
      </c>
      <c r="I47" s="22">
        <f t="shared" si="6"/>
        <v>107460</v>
      </c>
      <c r="J47" s="22" t="s">
        <v>53</v>
      </c>
      <c r="K47" s="20" t="s">
        <v>77</v>
      </c>
      <c r="L47" s="3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23"/>
      <c r="AB47" s="23"/>
      <c r="AC47" s="23"/>
      <c r="AD47" s="23"/>
    </row>
    <row r="48" spans="1:30" s="4" customFormat="1" ht="23.4">
      <c r="A48" s="18"/>
      <c r="B48" s="19">
        <v>9</v>
      </c>
      <c r="C48" s="19">
        <v>1200009</v>
      </c>
      <c r="D48" s="42" t="s">
        <v>98</v>
      </c>
      <c r="E48" s="22">
        <v>50</v>
      </c>
      <c r="F48" s="22">
        <v>101500</v>
      </c>
      <c r="G48" s="22">
        <f t="shared" si="4"/>
        <v>105560</v>
      </c>
      <c r="H48" s="22">
        <f t="shared" si="5"/>
        <v>107590</v>
      </c>
      <c r="I48" s="22">
        <f t="shared" si="6"/>
        <v>109620</v>
      </c>
      <c r="J48" s="22" t="s">
        <v>99</v>
      </c>
      <c r="K48" s="20" t="s">
        <v>77</v>
      </c>
      <c r="L48" s="3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23"/>
      <c r="AB48" s="23"/>
      <c r="AC48" s="23"/>
      <c r="AD48" s="23"/>
    </row>
    <row r="49" spans="1:30" s="4" customFormat="1" ht="23.4">
      <c r="A49" s="18"/>
      <c r="B49" s="19">
        <v>10</v>
      </c>
      <c r="C49" s="19">
        <v>1200010</v>
      </c>
      <c r="D49" s="42" t="s">
        <v>100</v>
      </c>
      <c r="E49" s="22">
        <v>48</v>
      </c>
      <c r="F49" s="22">
        <v>85500</v>
      </c>
      <c r="G49" s="22">
        <f t="shared" ref="G49:G53" si="7">F49*1.04</f>
        <v>88920</v>
      </c>
      <c r="H49" s="22">
        <f t="shared" ref="H49:H53" si="8">F49*1.06</f>
        <v>90630</v>
      </c>
      <c r="I49" s="22">
        <f t="shared" ref="I49:I53" si="9">F49*1.08</f>
        <v>92340</v>
      </c>
      <c r="J49" s="22" t="s">
        <v>101</v>
      </c>
      <c r="K49" s="20" t="s">
        <v>77</v>
      </c>
      <c r="L49" s="3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23"/>
      <c r="AB49" s="23"/>
      <c r="AC49" s="23"/>
      <c r="AD49" s="23"/>
    </row>
    <row r="50" spans="1:30" s="4" customFormat="1" ht="23.4">
      <c r="A50" s="18"/>
      <c r="B50" s="19">
        <v>11</v>
      </c>
      <c r="C50" s="19">
        <v>1200011</v>
      </c>
      <c r="D50" s="42" t="s">
        <v>102</v>
      </c>
      <c r="E50" s="22">
        <v>48</v>
      </c>
      <c r="F50" s="22">
        <v>78500</v>
      </c>
      <c r="G50" s="22">
        <f t="shared" si="7"/>
        <v>81640</v>
      </c>
      <c r="H50" s="22">
        <f t="shared" si="8"/>
        <v>83210</v>
      </c>
      <c r="I50" s="22">
        <f t="shared" si="9"/>
        <v>84780</v>
      </c>
      <c r="J50" s="22" t="s">
        <v>101</v>
      </c>
      <c r="K50" s="20" t="s">
        <v>77</v>
      </c>
      <c r="L50" s="3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23"/>
      <c r="AB50" s="23"/>
      <c r="AC50" s="23"/>
      <c r="AD50" s="23"/>
    </row>
    <row r="51" spans="1:30" s="4" customFormat="1" ht="23.4">
      <c r="A51" s="18"/>
      <c r="B51" s="19">
        <v>12</v>
      </c>
      <c r="C51" s="19">
        <v>1200012</v>
      </c>
      <c r="D51" s="42" t="s">
        <v>103</v>
      </c>
      <c r="E51" s="22">
        <v>48</v>
      </c>
      <c r="F51" s="22">
        <v>83750</v>
      </c>
      <c r="G51" s="22">
        <f t="shared" si="7"/>
        <v>87100</v>
      </c>
      <c r="H51" s="22">
        <f t="shared" si="8"/>
        <v>88775</v>
      </c>
      <c r="I51" s="22">
        <f t="shared" si="9"/>
        <v>90450</v>
      </c>
      <c r="J51" s="22" t="s">
        <v>50</v>
      </c>
      <c r="K51" s="20" t="s">
        <v>77</v>
      </c>
      <c r="L51" s="36"/>
      <c r="M51" s="18"/>
      <c r="N51" s="18"/>
      <c r="O51" s="2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23"/>
      <c r="AB51" s="23"/>
      <c r="AC51" s="23"/>
      <c r="AD51" s="23"/>
    </row>
    <row r="52" spans="1:30" s="4" customFormat="1" ht="23.4">
      <c r="A52" s="18"/>
      <c r="B52" s="19">
        <v>13</v>
      </c>
      <c r="C52" s="19">
        <v>1200013</v>
      </c>
      <c r="D52" s="42" t="s">
        <v>104</v>
      </c>
      <c r="E52" s="22">
        <v>48</v>
      </c>
      <c r="F52" s="22">
        <v>88750</v>
      </c>
      <c r="G52" s="22">
        <f t="shared" si="7"/>
        <v>92300</v>
      </c>
      <c r="H52" s="22">
        <f t="shared" si="8"/>
        <v>94075</v>
      </c>
      <c r="I52" s="22">
        <f t="shared" si="9"/>
        <v>95850</v>
      </c>
      <c r="J52" s="22" t="s">
        <v>42</v>
      </c>
      <c r="K52" s="20" t="s">
        <v>77</v>
      </c>
      <c r="L52" s="3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23"/>
      <c r="AB52" s="23"/>
      <c r="AC52" s="23"/>
      <c r="AD52" s="23"/>
    </row>
    <row r="53" spans="1:30" s="4" customFormat="1" ht="23.4">
      <c r="A53" s="18"/>
      <c r="B53" s="19">
        <v>14</v>
      </c>
      <c r="C53" s="19">
        <v>1200014</v>
      </c>
      <c r="D53" s="42" t="s">
        <v>105</v>
      </c>
      <c r="E53" s="22">
        <v>50</v>
      </c>
      <c r="F53" s="22">
        <v>94250</v>
      </c>
      <c r="G53" s="22">
        <f t="shared" si="7"/>
        <v>98020</v>
      </c>
      <c r="H53" s="22">
        <f t="shared" si="8"/>
        <v>99905</v>
      </c>
      <c r="I53" s="22">
        <f t="shared" si="9"/>
        <v>101790</v>
      </c>
      <c r="J53" s="22" t="s">
        <v>50</v>
      </c>
      <c r="K53" s="20" t="s">
        <v>77</v>
      </c>
      <c r="L53" s="3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23"/>
      <c r="AB53" s="23"/>
      <c r="AC53" s="23"/>
      <c r="AD53" s="23"/>
    </row>
    <row r="54" spans="1:30" s="4" customFormat="1" ht="23.4">
      <c r="A54" s="18"/>
      <c r="B54" s="19">
        <v>15</v>
      </c>
      <c r="C54" s="19">
        <v>1200015</v>
      </c>
      <c r="D54" s="42" t="s">
        <v>106</v>
      </c>
      <c r="E54" s="22">
        <v>48</v>
      </c>
      <c r="F54" s="22">
        <v>88500</v>
      </c>
      <c r="G54" s="22">
        <f t="shared" ref="G54:G60" si="10">F54*1.04</f>
        <v>92040</v>
      </c>
      <c r="H54" s="22">
        <f t="shared" ref="H54:H60" si="11">F54*1.06</f>
        <v>93810</v>
      </c>
      <c r="I54" s="22">
        <f t="shared" ref="I54:I60" si="12">F54*1.08</f>
        <v>95580</v>
      </c>
      <c r="J54" s="22" t="s">
        <v>42</v>
      </c>
      <c r="K54" s="20" t="s">
        <v>77</v>
      </c>
      <c r="L54" s="3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23"/>
      <c r="AB54" s="23"/>
      <c r="AC54" s="23"/>
      <c r="AD54" s="23"/>
    </row>
    <row r="55" spans="1:30" s="4" customFormat="1" ht="45.6">
      <c r="A55" s="18"/>
      <c r="B55" s="19">
        <v>16</v>
      </c>
      <c r="C55" s="19">
        <v>1200016</v>
      </c>
      <c r="D55" s="42" t="s">
        <v>107</v>
      </c>
      <c r="E55" s="22">
        <v>90</v>
      </c>
      <c r="F55" s="22">
        <v>145000</v>
      </c>
      <c r="G55" s="22">
        <f t="shared" si="10"/>
        <v>150800</v>
      </c>
      <c r="H55" s="22">
        <f t="shared" si="11"/>
        <v>153700</v>
      </c>
      <c r="I55" s="22">
        <f t="shared" si="12"/>
        <v>156600</v>
      </c>
      <c r="J55" s="30" t="s">
        <v>35</v>
      </c>
      <c r="K55" s="31" t="s">
        <v>68</v>
      </c>
      <c r="L55" s="36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23"/>
      <c r="AB55" s="23"/>
      <c r="AC55" s="23"/>
      <c r="AD55" s="23"/>
    </row>
    <row r="56" spans="1:30" s="4" customFormat="1" ht="45.6">
      <c r="A56" s="18"/>
      <c r="B56" s="19">
        <v>17</v>
      </c>
      <c r="C56" s="19">
        <v>1200017</v>
      </c>
      <c r="D56" s="42" t="s">
        <v>108</v>
      </c>
      <c r="E56" s="22">
        <v>100</v>
      </c>
      <c r="F56" s="22">
        <v>63500</v>
      </c>
      <c r="G56" s="22">
        <f t="shared" si="10"/>
        <v>66040</v>
      </c>
      <c r="H56" s="22">
        <f t="shared" si="11"/>
        <v>67310</v>
      </c>
      <c r="I56" s="22">
        <f t="shared" si="12"/>
        <v>68580</v>
      </c>
      <c r="J56" s="30" t="s">
        <v>35</v>
      </c>
      <c r="K56" s="31" t="s">
        <v>68</v>
      </c>
      <c r="L56" s="36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23"/>
      <c r="AB56" s="23"/>
      <c r="AC56" s="23"/>
      <c r="AD56" s="23"/>
    </row>
    <row r="57" spans="1:30" ht="45.6">
      <c r="A57" s="5"/>
      <c r="B57" s="19">
        <v>18</v>
      </c>
      <c r="C57" s="19">
        <v>1200018</v>
      </c>
      <c r="D57" s="42" t="s">
        <v>109</v>
      </c>
      <c r="E57" s="22">
        <v>256</v>
      </c>
      <c r="F57" s="22">
        <v>45000</v>
      </c>
      <c r="G57" s="22">
        <f t="shared" si="10"/>
        <v>46800</v>
      </c>
      <c r="H57" s="22">
        <f t="shared" si="11"/>
        <v>47700</v>
      </c>
      <c r="I57" s="22">
        <f t="shared" si="12"/>
        <v>48600</v>
      </c>
      <c r="J57" s="30" t="s">
        <v>110</v>
      </c>
      <c r="K57" s="31" t="s">
        <v>68</v>
      </c>
      <c r="L57" s="63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7"/>
      <c r="AB57" s="7"/>
      <c r="AC57" s="7"/>
      <c r="AD57" s="7"/>
    </row>
    <row r="58" spans="1:30" ht="45.6">
      <c r="A58" s="5"/>
      <c r="B58" s="19">
        <v>19</v>
      </c>
      <c r="C58" s="19">
        <v>1200019</v>
      </c>
      <c r="D58" s="42" t="s">
        <v>111</v>
      </c>
      <c r="E58" s="22">
        <v>105</v>
      </c>
      <c r="F58" s="22">
        <v>95000</v>
      </c>
      <c r="G58" s="22">
        <f t="shared" si="10"/>
        <v>98800</v>
      </c>
      <c r="H58" s="22">
        <f t="shared" si="11"/>
        <v>100700</v>
      </c>
      <c r="I58" s="22">
        <f t="shared" si="12"/>
        <v>102600</v>
      </c>
      <c r="J58" s="30" t="s">
        <v>110</v>
      </c>
      <c r="K58" s="31" t="s">
        <v>68</v>
      </c>
      <c r="L58" s="63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7"/>
      <c r="AB58" s="7"/>
      <c r="AC58" s="7"/>
      <c r="AD58" s="7"/>
    </row>
    <row r="59" spans="1:30" ht="45.6">
      <c r="A59" s="5"/>
      <c r="B59" s="19">
        <v>20</v>
      </c>
      <c r="C59" s="19">
        <v>1200020</v>
      </c>
      <c r="D59" s="42" t="s">
        <v>112</v>
      </c>
      <c r="E59" s="22">
        <v>72</v>
      </c>
      <c r="F59" s="22">
        <v>130000</v>
      </c>
      <c r="G59" s="22">
        <f t="shared" si="10"/>
        <v>135200</v>
      </c>
      <c r="H59" s="22">
        <f t="shared" si="11"/>
        <v>137800</v>
      </c>
      <c r="I59" s="22">
        <f t="shared" si="12"/>
        <v>140400</v>
      </c>
      <c r="J59" s="30" t="s">
        <v>110</v>
      </c>
      <c r="K59" s="31" t="s">
        <v>68</v>
      </c>
      <c r="L59" s="63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7"/>
      <c r="AB59" s="7"/>
      <c r="AC59" s="7"/>
      <c r="AD59" s="7"/>
    </row>
    <row r="60" spans="1:30" ht="45.6">
      <c r="A60" s="5"/>
      <c r="B60" s="19">
        <v>21</v>
      </c>
      <c r="C60" s="19">
        <v>1200021</v>
      </c>
      <c r="D60" s="42" t="s">
        <v>113</v>
      </c>
      <c r="E60" s="22">
        <v>105</v>
      </c>
      <c r="F60" s="22">
        <v>169000</v>
      </c>
      <c r="G60" s="22">
        <f t="shared" si="10"/>
        <v>175760</v>
      </c>
      <c r="H60" s="22">
        <f t="shared" si="11"/>
        <v>179140</v>
      </c>
      <c r="I60" s="22">
        <f t="shared" si="12"/>
        <v>182520</v>
      </c>
      <c r="J60" s="30" t="s">
        <v>110</v>
      </c>
      <c r="K60" s="31" t="s">
        <v>68</v>
      </c>
      <c r="L60" s="63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7"/>
      <c r="AB60" s="7"/>
      <c r="AC60" s="7"/>
      <c r="AD60" s="7"/>
    </row>
    <row r="61" spans="1:30" ht="23.4">
      <c r="A61" s="5"/>
      <c r="B61" s="59"/>
      <c r="C61" s="60"/>
      <c r="D61" s="61"/>
      <c r="E61" s="62"/>
      <c r="F61" s="62"/>
      <c r="G61" s="62"/>
      <c r="H61" s="62"/>
      <c r="I61" s="62"/>
      <c r="J61" s="62"/>
      <c r="K61" s="62"/>
      <c r="L61" s="63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7"/>
      <c r="AB61" s="7"/>
      <c r="AC61" s="7"/>
      <c r="AD61" s="7"/>
    </row>
    <row r="62" spans="1:30" ht="23.4">
      <c r="A62" s="5"/>
      <c r="B62" s="59"/>
      <c r="C62" s="60"/>
      <c r="D62" s="61"/>
      <c r="E62" s="62"/>
      <c r="F62" s="62"/>
      <c r="G62" s="62"/>
      <c r="H62" s="62"/>
      <c r="I62" s="62"/>
      <c r="J62" s="62"/>
      <c r="K62" s="62"/>
      <c r="L62" s="63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7"/>
      <c r="AB62" s="7"/>
      <c r="AC62" s="7"/>
      <c r="AD62" s="7"/>
    </row>
    <row r="63" spans="1:30" ht="23.4">
      <c r="A63" s="5"/>
      <c r="B63" s="93" t="s">
        <v>114</v>
      </c>
      <c r="C63" s="94"/>
      <c r="D63" s="94"/>
      <c r="E63" s="94"/>
      <c r="F63" s="94"/>
      <c r="G63" s="94"/>
      <c r="H63" s="94"/>
      <c r="I63" s="94"/>
      <c r="J63" s="94"/>
      <c r="K63" s="95"/>
      <c r="L63" s="63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2"/>
      <c r="AA63" s="7"/>
      <c r="AB63" s="7"/>
      <c r="AC63" s="7"/>
      <c r="AD63" s="7"/>
    </row>
    <row r="64" spans="1:30" ht="45.6">
      <c r="A64" s="5"/>
      <c r="B64" s="39" t="s">
        <v>14</v>
      </c>
      <c r="C64" s="38" t="s">
        <v>15</v>
      </c>
      <c r="D64" s="39" t="s">
        <v>16</v>
      </c>
      <c r="E64" s="39" t="s">
        <v>18</v>
      </c>
      <c r="F64" s="39" t="s">
        <v>71</v>
      </c>
      <c r="G64" s="39" t="s">
        <v>87</v>
      </c>
      <c r="H64" s="39" t="s">
        <v>21</v>
      </c>
      <c r="I64" s="39" t="s">
        <v>22</v>
      </c>
      <c r="J64" s="39" t="s">
        <v>23</v>
      </c>
      <c r="K64" s="39" t="s">
        <v>24</v>
      </c>
      <c r="L64" s="63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7"/>
      <c r="AB64" s="7"/>
      <c r="AC64" s="7"/>
      <c r="AD64" s="7"/>
    </row>
    <row r="65" spans="1:30" s="4" customFormat="1" ht="23.4">
      <c r="A65" s="18"/>
      <c r="B65" s="19">
        <v>1</v>
      </c>
      <c r="C65" s="19">
        <v>1300001</v>
      </c>
      <c r="D65" s="20" t="s">
        <v>115</v>
      </c>
      <c r="E65" s="22">
        <v>100</v>
      </c>
      <c r="F65" s="22">
        <v>100000</v>
      </c>
      <c r="G65" s="22">
        <f>F65*1.04</f>
        <v>104000</v>
      </c>
      <c r="H65" s="22">
        <f>F65*1.06</f>
        <v>106000</v>
      </c>
      <c r="I65" s="22">
        <f>F65*1.08</f>
        <v>108000</v>
      </c>
      <c r="J65" s="64" t="s">
        <v>116</v>
      </c>
      <c r="K65" s="20" t="s">
        <v>117</v>
      </c>
      <c r="L65" s="36"/>
      <c r="M65" s="18"/>
      <c r="N65" s="2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3"/>
      <c r="AB65" s="23"/>
      <c r="AC65" s="23"/>
      <c r="AD65" s="23"/>
    </row>
    <row r="66" spans="1:30" s="4" customFormat="1" ht="23.4">
      <c r="A66" s="65"/>
      <c r="B66" s="19">
        <v>2</v>
      </c>
      <c r="C66" s="19">
        <v>1300002</v>
      </c>
      <c r="D66" s="20" t="s">
        <v>118</v>
      </c>
      <c r="E66" s="66">
        <v>150</v>
      </c>
      <c r="F66" s="22">
        <v>117000</v>
      </c>
      <c r="G66" s="22">
        <f t="shared" ref="G66:G81" si="13">F66*1.04</f>
        <v>121680</v>
      </c>
      <c r="H66" s="22">
        <f t="shared" ref="H66:H81" si="14">F66*1.06</f>
        <v>124020</v>
      </c>
      <c r="I66" s="22">
        <f t="shared" ref="I66:I81" si="15">F66*1.08</f>
        <v>126360.00000000001</v>
      </c>
      <c r="J66" s="64" t="s">
        <v>116</v>
      </c>
      <c r="K66" s="20" t="s">
        <v>117</v>
      </c>
      <c r="L66" s="36"/>
      <c r="M66" s="18"/>
      <c r="N66" s="2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3"/>
      <c r="AB66" s="23"/>
      <c r="AC66" s="23"/>
      <c r="AD66" s="23"/>
    </row>
    <row r="67" spans="1:30" s="4" customFormat="1" ht="23.4">
      <c r="A67" s="18"/>
      <c r="B67" s="19">
        <v>3</v>
      </c>
      <c r="C67" s="19">
        <v>1300003</v>
      </c>
      <c r="D67" s="20" t="s">
        <v>119</v>
      </c>
      <c r="E67" s="66">
        <v>150</v>
      </c>
      <c r="F67" s="22">
        <v>183000</v>
      </c>
      <c r="G67" s="22">
        <f t="shared" si="13"/>
        <v>190320</v>
      </c>
      <c r="H67" s="22">
        <f t="shared" si="14"/>
        <v>193980</v>
      </c>
      <c r="I67" s="22">
        <f t="shared" si="15"/>
        <v>197640</v>
      </c>
      <c r="J67" s="64" t="s">
        <v>110</v>
      </c>
      <c r="K67" s="20" t="s">
        <v>117</v>
      </c>
      <c r="L67" s="36"/>
      <c r="M67" s="18"/>
      <c r="N67" s="2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3"/>
      <c r="AB67" s="23"/>
      <c r="AC67" s="23"/>
      <c r="AD67" s="23"/>
    </row>
    <row r="68" spans="1:30" s="4" customFormat="1" ht="23.4">
      <c r="A68" s="18"/>
      <c r="B68" s="19">
        <v>5</v>
      </c>
      <c r="C68" s="19">
        <v>1300005</v>
      </c>
      <c r="D68" s="20" t="s">
        <v>120</v>
      </c>
      <c r="E68" s="66">
        <v>50</v>
      </c>
      <c r="F68" s="22">
        <v>135000</v>
      </c>
      <c r="G68" s="22">
        <f t="shared" si="13"/>
        <v>140400</v>
      </c>
      <c r="H68" s="22">
        <f t="shared" si="14"/>
        <v>143100</v>
      </c>
      <c r="I68" s="22">
        <f t="shared" si="15"/>
        <v>145800</v>
      </c>
      <c r="J68" s="64" t="s">
        <v>116</v>
      </c>
      <c r="K68" s="20" t="s">
        <v>117</v>
      </c>
      <c r="L68" s="36"/>
      <c r="M68" s="18"/>
      <c r="N68" s="2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3"/>
      <c r="AB68" s="23"/>
      <c r="AC68" s="23"/>
      <c r="AD68" s="23"/>
    </row>
    <row r="69" spans="1:30" s="4" customFormat="1" ht="23.4">
      <c r="A69" s="18"/>
      <c r="B69" s="19">
        <v>6</v>
      </c>
      <c r="C69" s="19">
        <v>1300006</v>
      </c>
      <c r="D69" s="87" t="s">
        <v>121</v>
      </c>
      <c r="E69" s="88">
        <v>100</v>
      </c>
      <c r="F69" s="88">
        <v>110000</v>
      </c>
      <c r="G69" s="88">
        <f t="shared" si="13"/>
        <v>114400</v>
      </c>
      <c r="H69" s="88">
        <f t="shared" si="14"/>
        <v>116600</v>
      </c>
      <c r="I69" s="88">
        <f t="shared" si="15"/>
        <v>118800.00000000001</v>
      </c>
      <c r="J69" s="89" t="s">
        <v>122</v>
      </c>
      <c r="K69" s="87" t="s">
        <v>117</v>
      </c>
      <c r="L69" s="36"/>
      <c r="M69" s="18"/>
      <c r="N69" s="2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3"/>
      <c r="AB69" s="23"/>
      <c r="AC69" s="23"/>
      <c r="AD69" s="23"/>
    </row>
    <row r="70" spans="1:30" s="4" customFormat="1" ht="23.4">
      <c r="A70" s="18"/>
      <c r="B70" s="19">
        <v>7</v>
      </c>
      <c r="C70" s="19">
        <v>1300007</v>
      </c>
      <c r="D70" s="20" t="s">
        <v>123</v>
      </c>
      <c r="E70" s="22">
        <v>90</v>
      </c>
      <c r="F70" s="22">
        <v>145000</v>
      </c>
      <c r="G70" s="22">
        <f t="shared" si="13"/>
        <v>150800</v>
      </c>
      <c r="H70" s="22">
        <f t="shared" si="14"/>
        <v>153700</v>
      </c>
      <c r="I70" s="22">
        <f t="shared" si="15"/>
        <v>156600</v>
      </c>
      <c r="J70" s="64" t="s">
        <v>124</v>
      </c>
      <c r="K70" s="20" t="s">
        <v>117</v>
      </c>
      <c r="L70" s="36"/>
      <c r="M70" s="18"/>
      <c r="N70" s="2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3"/>
      <c r="AB70" s="23"/>
      <c r="AC70" s="23"/>
      <c r="AD70" s="23"/>
    </row>
    <row r="71" spans="1:30" s="4" customFormat="1" ht="23.4">
      <c r="A71" s="18"/>
      <c r="B71" s="19">
        <v>8</v>
      </c>
      <c r="C71" s="19">
        <v>1300008</v>
      </c>
      <c r="D71" s="20" t="s">
        <v>125</v>
      </c>
      <c r="E71" s="22">
        <v>50</v>
      </c>
      <c r="F71" s="22">
        <v>107000</v>
      </c>
      <c r="G71" s="22">
        <f t="shared" si="13"/>
        <v>111280</v>
      </c>
      <c r="H71" s="22">
        <f t="shared" si="14"/>
        <v>113420</v>
      </c>
      <c r="I71" s="22">
        <f t="shared" si="15"/>
        <v>115560.00000000001</v>
      </c>
      <c r="J71" s="64" t="s">
        <v>101</v>
      </c>
      <c r="K71" s="20" t="s">
        <v>117</v>
      </c>
      <c r="L71" s="36"/>
      <c r="M71" s="18"/>
      <c r="N71" s="2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3"/>
      <c r="AB71" s="23"/>
      <c r="AC71" s="23"/>
      <c r="AD71" s="23"/>
    </row>
    <row r="72" spans="1:30" s="4" customFormat="1" ht="23.4">
      <c r="A72" s="18"/>
      <c r="B72" s="19">
        <v>9</v>
      </c>
      <c r="C72" s="19">
        <v>1300009</v>
      </c>
      <c r="D72" s="20" t="s">
        <v>126</v>
      </c>
      <c r="E72" s="22">
        <v>100</v>
      </c>
      <c r="F72" s="22">
        <v>110000</v>
      </c>
      <c r="G72" s="22">
        <f t="shared" si="13"/>
        <v>114400</v>
      </c>
      <c r="H72" s="22">
        <f t="shared" si="14"/>
        <v>116600</v>
      </c>
      <c r="I72" s="22">
        <f t="shared" si="15"/>
        <v>118800.00000000001</v>
      </c>
      <c r="J72" s="64" t="s">
        <v>127</v>
      </c>
      <c r="K72" s="20" t="s">
        <v>117</v>
      </c>
      <c r="L72" s="36"/>
      <c r="M72" s="18"/>
      <c r="N72" s="2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3"/>
      <c r="AB72" s="23"/>
      <c r="AC72" s="23"/>
      <c r="AD72" s="23"/>
    </row>
    <row r="73" spans="1:30" s="4" customFormat="1" ht="23.4">
      <c r="A73" s="18"/>
      <c r="B73" s="19">
        <v>10</v>
      </c>
      <c r="C73" s="19">
        <v>1300010</v>
      </c>
      <c r="D73" s="20" t="s">
        <v>128</v>
      </c>
      <c r="E73" s="22">
        <v>150</v>
      </c>
      <c r="F73" s="22">
        <v>111000</v>
      </c>
      <c r="G73" s="22">
        <f t="shared" si="13"/>
        <v>115440</v>
      </c>
      <c r="H73" s="22">
        <f t="shared" si="14"/>
        <v>117660</v>
      </c>
      <c r="I73" s="22">
        <f t="shared" si="15"/>
        <v>119880.00000000001</v>
      </c>
      <c r="J73" s="64" t="s">
        <v>129</v>
      </c>
      <c r="K73" s="20" t="s">
        <v>117</v>
      </c>
      <c r="L73" s="36"/>
      <c r="M73" s="18"/>
      <c r="N73" s="2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3"/>
      <c r="AB73" s="23"/>
      <c r="AC73" s="23"/>
      <c r="AD73" s="23"/>
    </row>
    <row r="74" spans="1:30" s="4" customFormat="1" ht="23.4">
      <c r="A74" s="18"/>
      <c r="B74" s="19">
        <v>11</v>
      </c>
      <c r="C74" s="19">
        <v>1300011</v>
      </c>
      <c r="D74" s="31" t="s">
        <v>130</v>
      </c>
      <c r="E74" s="22">
        <v>50</v>
      </c>
      <c r="F74" s="22">
        <v>98000</v>
      </c>
      <c r="G74" s="22">
        <f t="shared" si="13"/>
        <v>101920</v>
      </c>
      <c r="H74" s="22">
        <f t="shared" si="14"/>
        <v>103880</v>
      </c>
      <c r="I74" s="22">
        <f t="shared" si="15"/>
        <v>105840</v>
      </c>
      <c r="J74" s="64" t="s">
        <v>127</v>
      </c>
      <c r="K74" s="20" t="s">
        <v>117</v>
      </c>
      <c r="L74" s="36"/>
      <c r="M74" s="18"/>
      <c r="N74" s="2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3"/>
      <c r="AB74" s="23"/>
      <c r="AC74" s="23"/>
      <c r="AD74" s="23"/>
    </row>
    <row r="75" spans="1:30" s="4" customFormat="1" ht="23.4">
      <c r="A75" s="18"/>
      <c r="B75" s="19">
        <v>12</v>
      </c>
      <c r="C75" s="19">
        <v>1300012</v>
      </c>
      <c r="D75" s="20" t="s">
        <v>131</v>
      </c>
      <c r="E75" s="22">
        <v>50</v>
      </c>
      <c r="F75" s="22">
        <v>110000</v>
      </c>
      <c r="G75" s="22">
        <f t="shared" si="13"/>
        <v>114400</v>
      </c>
      <c r="H75" s="22">
        <f t="shared" si="14"/>
        <v>116600</v>
      </c>
      <c r="I75" s="22">
        <f t="shared" si="15"/>
        <v>118800.00000000001</v>
      </c>
      <c r="J75" s="64" t="s">
        <v>122</v>
      </c>
      <c r="K75" s="20" t="s">
        <v>117</v>
      </c>
      <c r="L75" s="36"/>
      <c r="M75" s="18"/>
      <c r="N75" s="2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3"/>
      <c r="AB75" s="23"/>
      <c r="AC75" s="23"/>
      <c r="AD75" s="23"/>
    </row>
    <row r="76" spans="1:30" s="4" customFormat="1" ht="23.4">
      <c r="A76" s="18"/>
      <c r="B76" s="19">
        <v>13</v>
      </c>
      <c r="C76" s="19">
        <v>1300013</v>
      </c>
      <c r="D76" s="20" t="s">
        <v>132</v>
      </c>
      <c r="E76" s="22">
        <v>104</v>
      </c>
      <c r="F76" s="22">
        <v>93000</v>
      </c>
      <c r="G76" s="22">
        <f t="shared" si="13"/>
        <v>96720</v>
      </c>
      <c r="H76" s="22">
        <f t="shared" si="14"/>
        <v>98580</v>
      </c>
      <c r="I76" s="22">
        <f t="shared" si="15"/>
        <v>100440</v>
      </c>
      <c r="J76" s="64" t="s">
        <v>133</v>
      </c>
      <c r="K76" s="20" t="s">
        <v>117</v>
      </c>
      <c r="L76" s="36"/>
      <c r="M76" s="18"/>
      <c r="N76" s="2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3"/>
      <c r="AB76" s="23"/>
      <c r="AC76" s="23"/>
      <c r="AD76" s="23"/>
    </row>
    <row r="77" spans="1:30" s="4" customFormat="1" ht="23.4">
      <c r="A77" s="18"/>
      <c r="B77" s="19">
        <v>14</v>
      </c>
      <c r="C77" s="19">
        <v>1300014</v>
      </c>
      <c r="D77" s="71" t="s">
        <v>134</v>
      </c>
      <c r="E77" s="22">
        <v>150</v>
      </c>
      <c r="F77" s="22">
        <v>100000</v>
      </c>
      <c r="G77" s="22">
        <f t="shared" si="13"/>
        <v>104000</v>
      </c>
      <c r="H77" s="22">
        <f t="shared" si="14"/>
        <v>106000</v>
      </c>
      <c r="I77" s="22">
        <f t="shared" si="15"/>
        <v>108000</v>
      </c>
      <c r="J77" s="64" t="s">
        <v>35</v>
      </c>
      <c r="K77" s="20" t="s">
        <v>117</v>
      </c>
      <c r="L77" s="36"/>
      <c r="M77" s="18"/>
      <c r="N77" s="2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3"/>
      <c r="AB77" s="23"/>
      <c r="AC77" s="23"/>
      <c r="AD77" s="23"/>
    </row>
    <row r="78" spans="1:30" s="4" customFormat="1" ht="23.4">
      <c r="A78" s="18"/>
      <c r="B78" s="19">
        <v>15</v>
      </c>
      <c r="C78" s="19">
        <v>1300015</v>
      </c>
      <c r="D78" s="71" t="s">
        <v>135</v>
      </c>
      <c r="E78" s="22">
        <v>72</v>
      </c>
      <c r="F78" s="22">
        <v>210000</v>
      </c>
      <c r="G78" s="22">
        <f t="shared" si="13"/>
        <v>218400</v>
      </c>
      <c r="H78" s="22">
        <f t="shared" si="14"/>
        <v>222600</v>
      </c>
      <c r="I78" s="22">
        <f t="shared" si="15"/>
        <v>226800.00000000003</v>
      </c>
      <c r="J78" s="64" t="s">
        <v>110</v>
      </c>
      <c r="K78" s="20" t="s">
        <v>117</v>
      </c>
      <c r="L78" s="36"/>
      <c r="M78" s="18"/>
      <c r="N78" s="2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3"/>
      <c r="AB78" s="23"/>
      <c r="AC78" s="23"/>
      <c r="AD78" s="23"/>
    </row>
    <row r="79" spans="1:30" s="4" customFormat="1" ht="23.4">
      <c r="A79" s="18"/>
      <c r="B79" s="19">
        <v>16</v>
      </c>
      <c r="C79" s="19">
        <v>1300016</v>
      </c>
      <c r="D79" s="20" t="s">
        <v>136</v>
      </c>
      <c r="E79" s="22">
        <v>50</v>
      </c>
      <c r="F79" s="22">
        <v>125000</v>
      </c>
      <c r="G79" s="22">
        <f t="shared" si="13"/>
        <v>130000</v>
      </c>
      <c r="H79" s="22">
        <f t="shared" si="14"/>
        <v>132500</v>
      </c>
      <c r="I79" s="22">
        <f t="shared" si="15"/>
        <v>135000</v>
      </c>
      <c r="J79" s="64" t="s">
        <v>137</v>
      </c>
      <c r="K79" s="20" t="s">
        <v>117</v>
      </c>
      <c r="L79" s="36"/>
      <c r="M79" s="18"/>
      <c r="N79" s="2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3"/>
      <c r="AB79" s="23"/>
      <c r="AC79" s="23"/>
      <c r="AD79" s="23"/>
    </row>
    <row r="80" spans="1:30" s="4" customFormat="1" ht="23.4">
      <c r="A80" s="18"/>
      <c r="B80" s="19">
        <v>17</v>
      </c>
      <c r="C80" s="19">
        <v>1300017</v>
      </c>
      <c r="D80" s="20" t="s">
        <v>138</v>
      </c>
      <c r="E80" s="22">
        <v>150</v>
      </c>
      <c r="F80" s="22">
        <v>96000</v>
      </c>
      <c r="G80" s="22">
        <f t="shared" si="13"/>
        <v>99840</v>
      </c>
      <c r="H80" s="22">
        <f t="shared" si="14"/>
        <v>101760</v>
      </c>
      <c r="I80" s="22">
        <f t="shared" si="15"/>
        <v>103680</v>
      </c>
      <c r="J80" s="64" t="s">
        <v>116</v>
      </c>
      <c r="K80" s="20" t="s">
        <v>117</v>
      </c>
      <c r="L80" s="36"/>
      <c r="M80" s="18"/>
      <c r="N80" s="2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3"/>
      <c r="AB80" s="23"/>
      <c r="AC80" s="23"/>
      <c r="AD80" s="23"/>
    </row>
    <row r="81" spans="1:30" s="4" customFormat="1" ht="23.4">
      <c r="A81" s="18"/>
      <c r="B81" s="19">
        <v>18</v>
      </c>
      <c r="C81" s="19">
        <v>1300018</v>
      </c>
      <c r="D81" s="20" t="s">
        <v>139</v>
      </c>
      <c r="E81" s="22">
        <v>150</v>
      </c>
      <c r="F81" s="22">
        <v>120000</v>
      </c>
      <c r="G81" s="22">
        <f t="shared" si="13"/>
        <v>124800</v>
      </c>
      <c r="H81" s="22">
        <f t="shared" si="14"/>
        <v>127200</v>
      </c>
      <c r="I81" s="22">
        <f t="shared" si="15"/>
        <v>129600.00000000001</v>
      </c>
      <c r="J81" s="64" t="s">
        <v>110</v>
      </c>
      <c r="K81" s="20" t="s">
        <v>117</v>
      </c>
      <c r="L81" s="36"/>
      <c r="M81" s="18"/>
      <c r="N81" s="2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3"/>
      <c r="AB81" s="23"/>
      <c r="AC81" s="23"/>
      <c r="AD81" s="23"/>
    </row>
    <row r="82" spans="1:30" s="4" customFormat="1" ht="23.4">
      <c r="A82" s="18"/>
      <c r="B82" s="19">
        <v>19</v>
      </c>
      <c r="C82" s="19">
        <v>1300019</v>
      </c>
      <c r="D82" s="31" t="s">
        <v>140</v>
      </c>
      <c r="E82" s="22">
        <v>150</v>
      </c>
      <c r="F82" s="22">
        <v>123000</v>
      </c>
      <c r="G82" s="22">
        <f t="shared" ref="G82:G89" si="16">F82*1.04</f>
        <v>127920</v>
      </c>
      <c r="H82" s="22">
        <f t="shared" ref="H82:H89" si="17">F82*1.06</f>
        <v>130380</v>
      </c>
      <c r="I82" s="22">
        <f t="shared" ref="I82:I89" si="18">F82*1.08</f>
        <v>132840</v>
      </c>
      <c r="J82" s="64" t="s">
        <v>35</v>
      </c>
      <c r="K82" s="20" t="s">
        <v>117</v>
      </c>
      <c r="L82" s="36"/>
      <c r="M82" s="18"/>
      <c r="N82" s="2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3"/>
      <c r="AB82" s="23"/>
      <c r="AC82" s="23"/>
      <c r="AD82" s="23"/>
    </row>
    <row r="83" spans="1:30" s="4" customFormat="1" ht="23.4">
      <c r="A83" s="18"/>
      <c r="B83" s="19">
        <v>20</v>
      </c>
      <c r="C83" s="19">
        <v>1300020</v>
      </c>
      <c r="D83" s="31" t="s">
        <v>141</v>
      </c>
      <c r="E83" s="22">
        <v>100</v>
      </c>
      <c r="F83" s="22">
        <v>98500</v>
      </c>
      <c r="G83" s="22">
        <f t="shared" si="16"/>
        <v>102440</v>
      </c>
      <c r="H83" s="22">
        <f t="shared" si="17"/>
        <v>104410</v>
      </c>
      <c r="I83" s="22">
        <f t="shared" si="18"/>
        <v>106380</v>
      </c>
      <c r="J83" s="64" t="s">
        <v>50</v>
      </c>
      <c r="K83" s="20" t="s">
        <v>117</v>
      </c>
      <c r="L83" s="36"/>
      <c r="M83" s="18"/>
      <c r="N83" s="2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3"/>
      <c r="AB83" s="23"/>
      <c r="AC83" s="23"/>
      <c r="AD83" s="23"/>
    </row>
    <row r="84" spans="1:30" s="4" customFormat="1" ht="23.4">
      <c r="A84" s="18"/>
      <c r="B84" s="19">
        <v>21</v>
      </c>
      <c r="C84" s="19">
        <v>1300021</v>
      </c>
      <c r="D84" s="31" t="s">
        <v>142</v>
      </c>
      <c r="E84" s="22">
        <v>150</v>
      </c>
      <c r="F84" s="22">
        <v>145000</v>
      </c>
      <c r="G84" s="22">
        <f t="shared" si="16"/>
        <v>150800</v>
      </c>
      <c r="H84" s="22">
        <f t="shared" si="17"/>
        <v>153700</v>
      </c>
      <c r="I84" s="22">
        <f t="shared" si="18"/>
        <v>156600</v>
      </c>
      <c r="J84" s="64" t="s">
        <v>35</v>
      </c>
      <c r="K84" s="20" t="s">
        <v>117</v>
      </c>
      <c r="L84" s="36"/>
      <c r="M84" s="18"/>
      <c r="N84" s="2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3"/>
      <c r="AB84" s="23"/>
      <c r="AC84" s="23"/>
      <c r="AD84" s="23"/>
    </row>
    <row r="85" spans="1:30" s="4" customFormat="1" ht="23.4">
      <c r="A85" s="18"/>
      <c r="B85" s="19">
        <v>22</v>
      </c>
      <c r="C85" s="19">
        <v>1300022</v>
      </c>
      <c r="D85" s="31" t="s">
        <v>143</v>
      </c>
      <c r="E85" s="22">
        <v>88</v>
      </c>
      <c r="F85" s="96" t="s">
        <v>145</v>
      </c>
      <c r="G85" s="97"/>
      <c r="H85" s="97"/>
      <c r="I85" s="97"/>
      <c r="J85" s="98"/>
      <c r="K85" s="20" t="s">
        <v>117</v>
      </c>
      <c r="L85" s="36"/>
      <c r="M85" s="18"/>
      <c r="N85" s="2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3"/>
      <c r="AB85" s="23"/>
      <c r="AC85" s="23"/>
      <c r="AD85" s="23"/>
    </row>
    <row r="86" spans="1:30" s="4" customFormat="1" ht="22.8">
      <c r="A86" s="65"/>
      <c r="B86" s="19">
        <v>23</v>
      </c>
      <c r="C86" s="19">
        <v>1300024</v>
      </c>
      <c r="D86" s="20" t="s">
        <v>144</v>
      </c>
      <c r="E86" s="22">
        <v>100</v>
      </c>
      <c r="F86" s="96" t="s">
        <v>145</v>
      </c>
      <c r="G86" s="97"/>
      <c r="H86" s="97"/>
      <c r="I86" s="97"/>
      <c r="J86" s="98"/>
      <c r="K86" s="20" t="s">
        <v>117</v>
      </c>
      <c r="L86" s="72"/>
      <c r="M86" s="18"/>
      <c r="N86" s="2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30" s="4" customFormat="1" ht="23.4">
      <c r="A87" s="18"/>
      <c r="B87" s="19">
        <v>24</v>
      </c>
      <c r="C87" s="19">
        <v>1300025</v>
      </c>
      <c r="D87" s="31" t="s">
        <v>146</v>
      </c>
      <c r="E87" s="22">
        <v>100</v>
      </c>
      <c r="F87" s="96" t="s">
        <v>145</v>
      </c>
      <c r="G87" s="97"/>
      <c r="H87" s="97"/>
      <c r="I87" s="97"/>
      <c r="J87" s="98"/>
      <c r="K87" s="20" t="s">
        <v>117</v>
      </c>
      <c r="L87" s="72"/>
      <c r="M87" s="18"/>
      <c r="N87" s="2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3"/>
      <c r="AB87" s="23"/>
      <c r="AC87" s="23"/>
      <c r="AD87" s="23"/>
    </row>
    <row r="88" spans="1:30" s="4" customFormat="1" ht="23.4">
      <c r="A88" s="18"/>
      <c r="B88" s="19">
        <v>25</v>
      </c>
      <c r="C88" s="19">
        <v>1300026</v>
      </c>
      <c r="D88" s="31" t="s">
        <v>147</v>
      </c>
      <c r="E88" s="22">
        <v>68</v>
      </c>
      <c r="F88" s="22">
        <v>117000</v>
      </c>
      <c r="G88" s="22">
        <f t="shared" si="16"/>
        <v>121680</v>
      </c>
      <c r="H88" s="22">
        <f t="shared" si="17"/>
        <v>124020</v>
      </c>
      <c r="I88" s="22">
        <f t="shared" si="18"/>
        <v>126360.00000000001</v>
      </c>
      <c r="J88" s="64" t="s">
        <v>129</v>
      </c>
      <c r="K88" s="20" t="s">
        <v>117</v>
      </c>
      <c r="L88" s="36"/>
      <c r="M88" s="18"/>
      <c r="N88" s="2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3"/>
      <c r="AB88" s="23"/>
      <c r="AC88" s="23"/>
      <c r="AD88" s="23"/>
    </row>
    <row r="89" spans="1:30" s="4" customFormat="1" ht="23.4">
      <c r="A89" s="18"/>
      <c r="B89" s="19">
        <v>26</v>
      </c>
      <c r="C89" s="91">
        <v>1300027</v>
      </c>
      <c r="D89" s="92" t="s">
        <v>148</v>
      </c>
      <c r="E89" s="88">
        <v>150</v>
      </c>
      <c r="F89" s="88">
        <v>111000</v>
      </c>
      <c r="G89" s="88">
        <f t="shared" si="16"/>
        <v>115440</v>
      </c>
      <c r="H89" s="88">
        <f t="shared" si="17"/>
        <v>117660</v>
      </c>
      <c r="I89" s="88">
        <f t="shared" si="18"/>
        <v>119880.00000000001</v>
      </c>
      <c r="J89" s="89" t="s">
        <v>35</v>
      </c>
      <c r="K89" s="87" t="s">
        <v>117</v>
      </c>
      <c r="L89" s="36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3"/>
      <c r="AB89" s="23"/>
      <c r="AC89" s="23"/>
      <c r="AD89" s="23"/>
    </row>
    <row r="90" spans="1:30" s="4" customFormat="1" ht="23.4">
      <c r="A90" s="18"/>
      <c r="B90" s="19">
        <v>27</v>
      </c>
      <c r="C90" s="67">
        <v>1300028</v>
      </c>
      <c r="D90" s="90" t="s">
        <v>303</v>
      </c>
      <c r="E90" s="69">
        <v>96</v>
      </c>
      <c r="F90" s="69">
        <v>115000</v>
      </c>
      <c r="G90" s="69">
        <f t="shared" ref="G90:G94" si="19">F90*1.04</f>
        <v>119600</v>
      </c>
      <c r="H90" s="69">
        <f t="shared" ref="H90:H94" si="20">F90*1.06</f>
        <v>121900</v>
      </c>
      <c r="I90" s="69">
        <f t="shared" ref="I90:I94" si="21">F90*1.08</f>
        <v>124200.00000000001</v>
      </c>
      <c r="J90" s="70" t="s">
        <v>308</v>
      </c>
      <c r="K90" s="68" t="s">
        <v>117</v>
      </c>
      <c r="L90" s="36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3"/>
      <c r="AB90" s="23"/>
      <c r="AC90" s="23"/>
      <c r="AD90" s="23"/>
    </row>
    <row r="91" spans="1:30" s="4" customFormat="1" ht="23.4">
      <c r="A91" s="18"/>
      <c r="B91" s="19">
        <v>28</v>
      </c>
      <c r="C91" s="67">
        <v>1300029</v>
      </c>
      <c r="D91" s="90" t="s">
        <v>304</v>
      </c>
      <c r="E91" s="69">
        <v>100</v>
      </c>
      <c r="F91" s="69">
        <v>110000</v>
      </c>
      <c r="G91" s="69">
        <f t="shared" si="19"/>
        <v>114400</v>
      </c>
      <c r="H91" s="69">
        <f t="shared" si="20"/>
        <v>116600</v>
      </c>
      <c r="I91" s="69">
        <f t="shared" si="21"/>
        <v>118800.00000000001</v>
      </c>
      <c r="J91" s="70" t="s">
        <v>308</v>
      </c>
      <c r="K91" s="68" t="s">
        <v>117</v>
      </c>
      <c r="L91" s="36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3"/>
      <c r="AB91" s="23"/>
      <c r="AC91" s="23"/>
      <c r="AD91" s="23"/>
    </row>
    <row r="92" spans="1:30" s="4" customFormat="1" ht="23.4">
      <c r="A92" s="18"/>
      <c r="B92" s="19">
        <v>29</v>
      </c>
      <c r="C92" s="67">
        <v>1300030</v>
      </c>
      <c r="D92" s="90" t="s">
        <v>305</v>
      </c>
      <c r="E92" s="69">
        <v>117</v>
      </c>
      <c r="F92" s="69">
        <v>112000</v>
      </c>
      <c r="G92" s="69">
        <f t="shared" si="19"/>
        <v>116480</v>
      </c>
      <c r="H92" s="69">
        <f t="shared" si="20"/>
        <v>118720</v>
      </c>
      <c r="I92" s="69">
        <f t="shared" si="21"/>
        <v>120960.00000000001</v>
      </c>
      <c r="J92" s="70" t="s">
        <v>308</v>
      </c>
      <c r="K92" s="68" t="s">
        <v>117</v>
      </c>
      <c r="L92" s="36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3"/>
      <c r="AB92" s="23"/>
      <c r="AC92" s="23"/>
      <c r="AD92" s="23"/>
    </row>
    <row r="93" spans="1:30" s="4" customFormat="1" ht="23.4">
      <c r="A93" s="18"/>
      <c r="B93" s="19">
        <v>30</v>
      </c>
      <c r="C93" s="67">
        <v>1300031</v>
      </c>
      <c r="D93" s="90" t="s">
        <v>306</v>
      </c>
      <c r="E93" s="69">
        <v>100</v>
      </c>
      <c r="F93" s="69">
        <v>110000</v>
      </c>
      <c r="G93" s="69">
        <f t="shared" si="19"/>
        <v>114400</v>
      </c>
      <c r="H93" s="69">
        <f t="shared" si="20"/>
        <v>116600</v>
      </c>
      <c r="I93" s="69">
        <f t="shared" si="21"/>
        <v>118800.00000000001</v>
      </c>
      <c r="J93" s="70" t="s">
        <v>308</v>
      </c>
      <c r="K93" s="68" t="s">
        <v>117</v>
      </c>
      <c r="L93" s="36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3"/>
      <c r="AB93" s="23"/>
      <c r="AC93" s="23"/>
      <c r="AD93" s="23"/>
    </row>
    <row r="94" spans="1:30" s="4" customFormat="1" ht="23.4">
      <c r="A94" s="18"/>
      <c r="B94" s="19">
        <v>31</v>
      </c>
      <c r="C94" s="67">
        <v>1300032</v>
      </c>
      <c r="D94" s="90" t="s">
        <v>307</v>
      </c>
      <c r="E94" s="69">
        <v>50</v>
      </c>
      <c r="F94" s="69">
        <v>110000</v>
      </c>
      <c r="G94" s="69">
        <f t="shared" si="19"/>
        <v>114400</v>
      </c>
      <c r="H94" s="69">
        <f t="shared" si="20"/>
        <v>116600</v>
      </c>
      <c r="I94" s="69">
        <f t="shared" si="21"/>
        <v>118800.00000000001</v>
      </c>
      <c r="J94" s="70" t="s">
        <v>308</v>
      </c>
      <c r="K94" s="68" t="s">
        <v>117</v>
      </c>
      <c r="L94" s="36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3"/>
      <c r="AB94" s="23"/>
      <c r="AC94" s="23"/>
      <c r="AD94" s="23"/>
    </row>
    <row r="95" spans="1:30" ht="23.4">
      <c r="A95" s="5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63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7"/>
      <c r="AB95" s="7"/>
      <c r="AC95" s="7"/>
      <c r="AD95" s="7"/>
    </row>
    <row r="96" spans="1:30" ht="23.4">
      <c r="A96" s="7"/>
      <c r="B96" s="93" t="s">
        <v>149</v>
      </c>
      <c r="C96" s="94"/>
      <c r="D96" s="94"/>
      <c r="E96" s="94"/>
      <c r="F96" s="94"/>
      <c r="G96" s="94"/>
      <c r="H96" s="94"/>
      <c r="I96" s="94"/>
      <c r="J96" s="94"/>
      <c r="K96" s="95"/>
      <c r="L96" s="63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45.6">
      <c r="A97" s="7"/>
      <c r="B97" s="39" t="s">
        <v>14</v>
      </c>
      <c r="C97" s="38" t="s">
        <v>15</v>
      </c>
      <c r="D97" s="39" t="s">
        <v>16</v>
      </c>
      <c r="E97" s="39" t="s">
        <v>18</v>
      </c>
      <c r="F97" s="39" t="s">
        <v>71</v>
      </c>
      <c r="G97" s="39" t="s">
        <v>87</v>
      </c>
      <c r="H97" s="39" t="s">
        <v>21</v>
      </c>
      <c r="I97" s="39" t="s">
        <v>22</v>
      </c>
      <c r="J97" s="39" t="s">
        <v>150</v>
      </c>
      <c r="K97" s="39" t="s">
        <v>24</v>
      </c>
      <c r="L97" s="63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s="4" customFormat="1" ht="23.4">
      <c r="A98" s="23"/>
      <c r="B98" s="19">
        <v>1</v>
      </c>
      <c r="C98" s="19">
        <v>1900001</v>
      </c>
      <c r="D98" s="20" t="s">
        <v>151</v>
      </c>
      <c r="E98" s="22">
        <v>192</v>
      </c>
      <c r="F98" s="22">
        <v>110000</v>
      </c>
      <c r="G98" s="22">
        <f t="shared" ref="G98:G104" si="22">F98*1.04</f>
        <v>114400</v>
      </c>
      <c r="H98" s="22">
        <f t="shared" ref="H98:H104" si="23">F98*1.06</f>
        <v>116600</v>
      </c>
      <c r="I98" s="22">
        <f t="shared" ref="I98:I104" si="24">F98*1.08</f>
        <v>118800.00000000001</v>
      </c>
      <c r="J98" s="64" t="s">
        <v>152</v>
      </c>
      <c r="K98" s="20" t="s">
        <v>117</v>
      </c>
      <c r="L98" s="36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s="4" customFormat="1" ht="23.4">
      <c r="A99" s="23"/>
      <c r="B99" s="19">
        <v>2</v>
      </c>
      <c r="C99" s="19">
        <v>1900002</v>
      </c>
      <c r="D99" s="20" t="s">
        <v>153</v>
      </c>
      <c r="E99" s="22">
        <v>100</v>
      </c>
      <c r="F99" s="22">
        <v>115000</v>
      </c>
      <c r="G99" s="22">
        <f t="shared" si="22"/>
        <v>119600</v>
      </c>
      <c r="H99" s="22">
        <f t="shared" si="23"/>
        <v>121900</v>
      </c>
      <c r="I99" s="22">
        <f t="shared" si="24"/>
        <v>124200.00000000001</v>
      </c>
      <c r="J99" s="64" t="s">
        <v>152</v>
      </c>
      <c r="K99" s="20" t="s">
        <v>117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s="4" customFormat="1" ht="23.4">
      <c r="A100" s="23"/>
      <c r="B100" s="19">
        <v>3</v>
      </c>
      <c r="C100" s="19">
        <v>1900003</v>
      </c>
      <c r="D100" s="20" t="s">
        <v>154</v>
      </c>
      <c r="E100" s="22">
        <v>150</v>
      </c>
      <c r="F100" s="22">
        <v>115000</v>
      </c>
      <c r="G100" s="22">
        <f t="shared" si="22"/>
        <v>119600</v>
      </c>
      <c r="H100" s="22">
        <f t="shared" si="23"/>
        <v>121900</v>
      </c>
      <c r="I100" s="22">
        <f t="shared" si="24"/>
        <v>124200.00000000001</v>
      </c>
      <c r="J100" s="64" t="s">
        <v>152</v>
      </c>
      <c r="K100" s="20" t="s">
        <v>117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s="4" customFormat="1" ht="23.4">
      <c r="A101" s="23"/>
      <c r="B101" s="19">
        <v>4</v>
      </c>
      <c r="C101" s="19">
        <v>1900004</v>
      </c>
      <c r="D101" s="20" t="s">
        <v>155</v>
      </c>
      <c r="E101" s="22">
        <v>50</v>
      </c>
      <c r="F101" s="22">
        <v>110000</v>
      </c>
      <c r="G101" s="22">
        <f t="shared" si="22"/>
        <v>114400</v>
      </c>
      <c r="H101" s="22">
        <f t="shared" si="23"/>
        <v>116600</v>
      </c>
      <c r="I101" s="22">
        <f t="shared" si="24"/>
        <v>118800.00000000001</v>
      </c>
      <c r="J101" s="64" t="s">
        <v>152</v>
      </c>
      <c r="K101" s="20" t="s">
        <v>117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s="4" customFormat="1" ht="22.8">
      <c r="B102" s="19">
        <v>5</v>
      </c>
      <c r="C102" s="19">
        <v>1900005</v>
      </c>
      <c r="D102" s="20" t="s">
        <v>156</v>
      </c>
      <c r="E102" s="22">
        <v>100</v>
      </c>
      <c r="F102" s="22">
        <v>100000</v>
      </c>
      <c r="G102" s="22">
        <f t="shared" si="22"/>
        <v>104000</v>
      </c>
      <c r="H102" s="22">
        <f t="shared" si="23"/>
        <v>106000</v>
      </c>
      <c r="I102" s="22">
        <f t="shared" si="24"/>
        <v>108000</v>
      </c>
      <c r="J102" s="64" t="s">
        <v>157</v>
      </c>
      <c r="K102" s="20" t="s">
        <v>117</v>
      </c>
    </row>
    <row r="103" spans="1:30" s="4" customFormat="1" ht="22.8">
      <c r="B103" s="19">
        <v>6</v>
      </c>
      <c r="C103" s="19">
        <v>1900006</v>
      </c>
      <c r="D103" s="20" t="s">
        <v>158</v>
      </c>
      <c r="E103" s="22">
        <v>150</v>
      </c>
      <c r="F103" s="22">
        <v>105000</v>
      </c>
      <c r="G103" s="22">
        <f t="shared" si="22"/>
        <v>109200</v>
      </c>
      <c r="H103" s="22">
        <f t="shared" si="23"/>
        <v>111300</v>
      </c>
      <c r="I103" s="22">
        <f t="shared" si="24"/>
        <v>113400.00000000001</v>
      </c>
      <c r="J103" s="64" t="s">
        <v>159</v>
      </c>
      <c r="K103" s="20" t="s">
        <v>117</v>
      </c>
    </row>
    <row r="104" spans="1:30" s="4" customFormat="1" ht="22.8">
      <c r="B104" s="19">
        <v>7</v>
      </c>
      <c r="C104" s="19">
        <v>1900007</v>
      </c>
      <c r="D104" s="20" t="s">
        <v>160</v>
      </c>
      <c r="E104" s="22">
        <v>50</v>
      </c>
      <c r="F104" s="22">
        <v>112000</v>
      </c>
      <c r="G104" s="22">
        <f t="shared" si="22"/>
        <v>116480</v>
      </c>
      <c r="H104" s="22">
        <f t="shared" si="23"/>
        <v>118720</v>
      </c>
      <c r="I104" s="22">
        <f t="shared" si="24"/>
        <v>120960.00000000001</v>
      </c>
      <c r="J104" s="64" t="s">
        <v>157</v>
      </c>
      <c r="K104" s="20" t="s">
        <v>117</v>
      </c>
    </row>
    <row r="105" spans="1:30" s="4" customFormat="1" ht="22.8">
      <c r="B105" s="67">
        <v>8</v>
      </c>
      <c r="C105" s="67">
        <v>1900008</v>
      </c>
      <c r="D105" s="68" t="s">
        <v>309</v>
      </c>
      <c r="E105" s="69">
        <v>50</v>
      </c>
      <c r="F105" s="69">
        <v>113000</v>
      </c>
      <c r="G105" s="69">
        <f t="shared" ref="G105:G107" si="25">F105*1.04</f>
        <v>117520</v>
      </c>
      <c r="H105" s="69">
        <f t="shared" ref="H105:H107" si="26">F105*1.06</f>
        <v>119780</v>
      </c>
      <c r="I105" s="69">
        <f t="shared" ref="I105:I107" si="27">F105*1.08</f>
        <v>122040.00000000001</v>
      </c>
      <c r="J105" s="70" t="s">
        <v>312</v>
      </c>
      <c r="K105" s="68" t="s">
        <v>117</v>
      </c>
    </row>
    <row r="106" spans="1:30" s="4" customFormat="1" ht="22.8">
      <c r="B106" s="67">
        <v>9</v>
      </c>
      <c r="C106" s="67">
        <v>1900009</v>
      </c>
      <c r="D106" s="68" t="s">
        <v>310</v>
      </c>
      <c r="E106" s="69">
        <v>50</v>
      </c>
      <c r="F106" s="69">
        <v>110000</v>
      </c>
      <c r="G106" s="69">
        <f t="shared" si="25"/>
        <v>114400</v>
      </c>
      <c r="H106" s="69">
        <f t="shared" si="26"/>
        <v>116600</v>
      </c>
      <c r="I106" s="69">
        <f t="shared" si="27"/>
        <v>118800.00000000001</v>
      </c>
      <c r="J106" s="70" t="s">
        <v>308</v>
      </c>
      <c r="K106" s="68" t="s">
        <v>117</v>
      </c>
    </row>
    <row r="107" spans="1:30" s="4" customFormat="1" ht="22.8">
      <c r="B107" s="67">
        <v>10</v>
      </c>
      <c r="C107" s="67">
        <v>1900010</v>
      </c>
      <c r="D107" s="68" t="s">
        <v>311</v>
      </c>
      <c r="E107" s="69">
        <v>100</v>
      </c>
      <c r="F107" s="69">
        <v>106000</v>
      </c>
      <c r="G107" s="69">
        <f t="shared" si="25"/>
        <v>110240</v>
      </c>
      <c r="H107" s="69">
        <f t="shared" si="26"/>
        <v>112360</v>
      </c>
      <c r="I107" s="69">
        <f t="shared" si="27"/>
        <v>114480.00000000001</v>
      </c>
      <c r="J107" s="70" t="s">
        <v>308</v>
      </c>
      <c r="K107" s="68" t="s">
        <v>117</v>
      </c>
    </row>
    <row r="108" spans="1:30" ht="23.4">
      <c r="A108" s="5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63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7"/>
      <c r="AB108" s="7"/>
      <c r="AC108" s="7"/>
      <c r="AD108" s="7"/>
    </row>
    <row r="109" spans="1:30" ht="23.4">
      <c r="A109" s="5"/>
      <c r="B109" s="93" t="s">
        <v>161</v>
      </c>
      <c r="C109" s="94"/>
      <c r="D109" s="94"/>
      <c r="E109" s="94"/>
      <c r="F109" s="94"/>
      <c r="G109" s="94"/>
      <c r="H109" s="94"/>
      <c r="I109" s="94"/>
      <c r="J109" s="94"/>
      <c r="K109" s="95"/>
      <c r="L109" s="63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2"/>
      <c r="AA109" s="7"/>
      <c r="AB109" s="7"/>
      <c r="AC109" s="7"/>
      <c r="AD109" s="7"/>
    </row>
    <row r="110" spans="1:30" ht="45.6">
      <c r="A110" s="5"/>
      <c r="B110" s="39" t="s">
        <v>14</v>
      </c>
      <c r="C110" s="38" t="s">
        <v>15</v>
      </c>
      <c r="D110" s="39" t="s">
        <v>16</v>
      </c>
      <c r="E110" s="39" t="s">
        <v>18</v>
      </c>
      <c r="F110" s="39" t="s">
        <v>71</v>
      </c>
      <c r="G110" s="39" t="s">
        <v>87</v>
      </c>
      <c r="H110" s="39" t="s">
        <v>21</v>
      </c>
      <c r="I110" s="39" t="s">
        <v>22</v>
      </c>
      <c r="J110" s="39" t="s">
        <v>23</v>
      </c>
      <c r="K110" s="39" t="s">
        <v>24</v>
      </c>
      <c r="L110" s="63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7"/>
      <c r="AB110" s="7"/>
      <c r="AC110" s="7"/>
      <c r="AD110" s="7"/>
    </row>
    <row r="111" spans="1:30" s="4" customFormat="1" ht="23.4">
      <c r="A111" s="18"/>
      <c r="B111" s="19">
        <v>1</v>
      </c>
      <c r="C111" s="19">
        <v>1900001</v>
      </c>
      <c r="D111" s="20" t="s">
        <v>162</v>
      </c>
      <c r="E111" s="22">
        <v>25</v>
      </c>
      <c r="F111" s="22">
        <v>95000</v>
      </c>
      <c r="G111" s="22">
        <f t="shared" ref="G111:G134" si="28">+F111*1.04</f>
        <v>98800</v>
      </c>
      <c r="H111" s="22">
        <f t="shared" ref="H111:H134" si="29">+F111*1.06</f>
        <v>100700</v>
      </c>
      <c r="I111" s="22">
        <f t="shared" ref="I111:I134" si="30">+F111*1.08</f>
        <v>102600</v>
      </c>
      <c r="J111" s="74">
        <v>46419</v>
      </c>
      <c r="K111" s="20" t="s">
        <v>163</v>
      </c>
      <c r="L111" s="36"/>
      <c r="M111" s="18"/>
      <c r="N111" s="18"/>
      <c r="O111" s="75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3"/>
      <c r="AB111" s="23"/>
      <c r="AC111" s="23"/>
      <c r="AD111" s="23"/>
    </row>
    <row r="112" spans="1:30" s="4" customFormat="1" ht="23.4">
      <c r="A112" s="18"/>
      <c r="B112" s="19">
        <f t="shared" ref="B112:B134" si="31">+B111+1</f>
        <v>2</v>
      </c>
      <c r="C112" s="19">
        <v>1900017</v>
      </c>
      <c r="D112" s="20" t="s">
        <v>164</v>
      </c>
      <c r="E112" s="22">
        <v>25</v>
      </c>
      <c r="F112" s="22">
        <v>91000</v>
      </c>
      <c r="G112" s="22">
        <f t="shared" si="28"/>
        <v>94640</v>
      </c>
      <c r="H112" s="22">
        <f t="shared" si="29"/>
        <v>96460</v>
      </c>
      <c r="I112" s="22">
        <f t="shared" si="30"/>
        <v>98280</v>
      </c>
      <c r="J112" s="74">
        <v>46631</v>
      </c>
      <c r="K112" s="20" t="s">
        <v>163</v>
      </c>
      <c r="L112" s="36"/>
      <c r="M112" s="18"/>
      <c r="N112" s="18"/>
      <c r="O112" s="75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3"/>
      <c r="AB112" s="23"/>
      <c r="AC112" s="23"/>
      <c r="AD112" s="23"/>
    </row>
    <row r="113" spans="1:30" s="4" customFormat="1" ht="23.4">
      <c r="A113" s="18"/>
      <c r="B113" s="19">
        <f t="shared" si="31"/>
        <v>3</v>
      </c>
      <c r="C113" s="19">
        <v>1900003</v>
      </c>
      <c r="D113" s="20" t="s">
        <v>165</v>
      </c>
      <c r="E113" s="22">
        <v>25</v>
      </c>
      <c r="F113" s="22">
        <v>143500</v>
      </c>
      <c r="G113" s="22">
        <f t="shared" si="28"/>
        <v>149240</v>
      </c>
      <c r="H113" s="22">
        <f t="shared" si="29"/>
        <v>152110</v>
      </c>
      <c r="I113" s="22">
        <f t="shared" si="30"/>
        <v>154980</v>
      </c>
      <c r="J113" s="74">
        <v>46631</v>
      </c>
      <c r="K113" s="20" t="s">
        <v>163</v>
      </c>
      <c r="L113" s="36"/>
      <c r="M113" s="18"/>
      <c r="N113" s="18"/>
      <c r="O113" s="75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3"/>
      <c r="AB113" s="23"/>
      <c r="AC113" s="23"/>
      <c r="AD113" s="23"/>
    </row>
    <row r="114" spans="1:30" s="4" customFormat="1" ht="23.4">
      <c r="A114" s="18"/>
      <c r="B114" s="19">
        <f t="shared" si="31"/>
        <v>4</v>
      </c>
      <c r="C114" s="19">
        <v>1900004</v>
      </c>
      <c r="D114" s="20" t="s">
        <v>166</v>
      </c>
      <c r="E114" s="22">
        <v>25</v>
      </c>
      <c r="F114" s="22">
        <v>226000</v>
      </c>
      <c r="G114" s="22">
        <f t="shared" si="28"/>
        <v>235040</v>
      </c>
      <c r="H114" s="22">
        <f t="shared" si="29"/>
        <v>239560</v>
      </c>
      <c r="I114" s="22">
        <f t="shared" si="30"/>
        <v>244080.00000000003</v>
      </c>
      <c r="J114" s="74">
        <v>46631</v>
      </c>
      <c r="K114" s="20" t="s">
        <v>163</v>
      </c>
      <c r="L114" s="36"/>
      <c r="M114" s="18"/>
      <c r="N114" s="18"/>
      <c r="O114" s="75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3"/>
      <c r="AB114" s="23"/>
      <c r="AC114" s="23"/>
      <c r="AD114" s="23"/>
    </row>
    <row r="115" spans="1:30" s="4" customFormat="1" ht="23.4">
      <c r="A115" s="18"/>
      <c r="B115" s="19">
        <f t="shared" si="31"/>
        <v>5</v>
      </c>
      <c r="C115" s="19">
        <v>1900005</v>
      </c>
      <c r="D115" s="20" t="s">
        <v>167</v>
      </c>
      <c r="E115" s="22">
        <v>25</v>
      </c>
      <c r="F115" s="22">
        <v>260000</v>
      </c>
      <c r="G115" s="22">
        <f t="shared" si="28"/>
        <v>270400</v>
      </c>
      <c r="H115" s="22">
        <f t="shared" si="29"/>
        <v>275600</v>
      </c>
      <c r="I115" s="22">
        <f t="shared" si="30"/>
        <v>280800</v>
      </c>
      <c r="J115" s="74">
        <v>46631</v>
      </c>
      <c r="K115" s="20" t="s">
        <v>163</v>
      </c>
      <c r="L115" s="36"/>
      <c r="M115" s="18"/>
      <c r="N115" s="18"/>
      <c r="O115" s="75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3"/>
      <c r="AB115" s="23"/>
      <c r="AC115" s="23"/>
      <c r="AD115" s="23"/>
    </row>
    <row r="116" spans="1:30" s="4" customFormat="1" ht="23.4">
      <c r="A116" s="18"/>
      <c r="B116" s="19">
        <f t="shared" si="31"/>
        <v>6</v>
      </c>
      <c r="C116" s="19">
        <v>1900006</v>
      </c>
      <c r="D116" s="20" t="s">
        <v>168</v>
      </c>
      <c r="E116" s="22">
        <v>25</v>
      </c>
      <c r="F116" s="22">
        <v>138000</v>
      </c>
      <c r="G116" s="22">
        <f t="shared" si="28"/>
        <v>143520</v>
      </c>
      <c r="H116" s="22">
        <f t="shared" si="29"/>
        <v>146280</v>
      </c>
      <c r="I116" s="22">
        <f t="shared" si="30"/>
        <v>149040</v>
      </c>
      <c r="J116" s="74">
        <v>46631</v>
      </c>
      <c r="K116" s="20" t="s">
        <v>163</v>
      </c>
      <c r="L116" s="36"/>
      <c r="M116" s="18"/>
      <c r="N116" s="18"/>
      <c r="O116" s="75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3"/>
      <c r="AB116" s="23"/>
      <c r="AC116" s="23"/>
      <c r="AD116" s="23"/>
    </row>
    <row r="117" spans="1:30" s="4" customFormat="1" ht="23.4">
      <c r="A117" s="18"/>
      <c r="B117" s="19">
        <f t="shared" si="31"/>
        <v>7</v>
      </c>
      <c r="C117" s="19">
        <v>1900007</v>
      </c>
      <c r="D117" s="20" t="s">
        <v>169</v>
      </c>
      <c r="E117" s="22">
        <v>25</v>
      </c>
      <c r="F117" s="22">
        <v>169000</v>
      </c>
      <c r="G117" s="22">
        <f t="shared" si="28"/>
        <v>175760</v>
      </c>
      <c r="H117" s="22">
        <f t="shared" si="29"/>
        <v>179140</v>
      </c>
      <c r="I117" s="22">
        <f t="shared" si="30"/>
        <v>182520</v>
      </c>
      <c r="J117" s="74">
        <v>46784</v>
      </c>
      <c r="K117" s="20" t="s">
        <v>163</v>
      </c>
      <c r="L117" s="36"/>
      <c r="M117" s="18"/>
      <c r="N117" s="18"/>
      <c r="O117" s="75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3"/>
      <c r="AB117" s="23"/>
      <c r="AC117" s="23"/>
      <c r="AD117" s="23"/>
    </row>
    <row r="118" spans="1:30" s="4" customFormat="1" ht="23.4">
      <c r="A118" s="18"/>
      <c r="B118" s="19">
        <f t="shared" si="31"/>
        <v>8</v>
      </c>
      <c r="C118" s="19">
        <v>1900008</v>
      </c>
      <c r="D118" s="20" t="s">
        <v>170</v>
      </c>
      <c r="E118" s="22">
        <v>25</v>
      </c>
      <c r="F118" s="22">
        <v>133000</v>
      </c>
      <c r="G118" s="22">
        <f t="shared" si="28"/>
        <v>138320</v>
      </c>
      <c r="H118" s="22">
        <f t="shared" si="29"/>
        <v>140980</v>
      </c>
      <c r="I118" s="22">
        <f t="shared" si="30"/>
        <v>143640</v>
      </c>
      <c r="J118" s="74">
        <v>46631</v>
      </c>
      <c r="K118" s="20" t="s">
        <v>163</v>
      </c>
      <c r="L118" s="36"/>
      <c r="M118" s="18"/>
      <c r="N118" s="18"/>
      <c r="O118" s="75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3"/>
      <c r="AB118" s="23"/>
      <c r="AC118" s="23"/>
      <c r="AD118" s="23"/>
    </row>
    <row r="119" spans="1:30" s="4" customFormat="1" ht="23.4">
      <c r="A119" s="18"/>
      <c r="B119" s="19">
        <f t="shared" si="31"/>
        <v>9</v>
      </c>
      <c r="C119" s="19">
        <v>1900009</v>
      </c>
      <c r="D119" s="20" t="s">
        <v>171</v>
      </c>
      <c r="E119" s="22">
        <v>25</v>
      </c>
      <c r="F119" s="22">
        <v>143000</v>
      </c>
      <c r="G119" s="22">
        <f t="shared" si="28"/>
        <v>148720</v>
      </c>
      <c r="H119" s="22">
        <f t="shared" si="29"/>
        <v>151580</v>
      </c>
      <c r="I119" s="22">
        <f t="shared" si="30"/>
        <v>154440</v>
      </c>
      <c r="J119" s="74">
        <v>46631</v>
      </c>
      <c r="K119" s="20" t="s">
        <v>163</v>
      </c>
      <c r="L119" s="36"/>
      <c r="M119" s="18"/>
      <c r="N119" s="18"/>
      <c r="O119" s="75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23"/>
      <c r="AB119" s="23"/>
      <c r="AC119" s="23"/>
      <c r="AD119" s="23"/>
    </row>
    <row r="120" spans="1:30" s="4" customFormat="1" ht="23.4">
      <c r="A120" s="18"/>
      <c r="B120" s="19">
        <f t="shared" si="31"/>
        <v>10</v>
      </c>
      <c r="C120" s="19">
        <v>1900010</v>
      </c>
      <c r="D120" s="20" t="s">
        <v>172</v>
      </c>
      <c r="E120" s="22">
        <v>25</v>
      </c>
      <c r="F120" s="22">
        <v>200000</v>
      </c>
      <c r="G120" s="22">
        <f t="shared" si="28"/>
        <v>208000</v>
      </c>
      <c r="H120" s="22">
        <f t="shared" si="29"/>
        <v>212000</v>
      </c>
      <c r="I120" s="22">
        <f t="shared" si="30"/>
        <v>216000</v>
      </c>
      <c r="J120" s="74">
        <v>46631</v>
      </c>
      <c r="K120" s="20" t="s">
        <v>163</v>
      </c>
      <c r="L120" s="36"/>
      <c r="M120" s="18"/>
      <c r="N120" s="18"/>
      <c r="O120" s="75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23"/>
      <c r="AB120" s="23"/>
      <c r="AC120" s="23"/>
      <c r="AD120" s="23"/>
    </row>
    <row r="121" spans="1:30" s="4" customFormat="1" ht="23.4">
      <c r="A121" s="18"/>
      <c r="B121" s="19">
        <f t="shared" si="31"/>
        <v>11</v>
      </c>
      <c r="C121" s="19">
        <v>1900011</v>
      </c>
      <c r="D121" s="20" t="s">
        <v>173</v>
      </c>
      <c r="E121" s="22">
        <v>100</v>
      </c>
      <c r="F121" s="22">
        <v>65000</v>
      </c>
      <c r="G121" s="22">
        <f t="shared" si="28"/>
        <v>67600</v>
      </c>
      <c r="H121" s="22">
        <f t="shared" si="29"/>
        <v>68900</v>
      </c>
      <c r="I121" s="22">
        <f t="shared" si="30"/>
        <v>70200</v>
      </c>
      <c r="J121" s="74">
        <v>46631</v>
      </c>
      <c r="K121" s="20" t="s">
        <v>163</v>
      </c>
      <c r="L121" s="36"/>
      <c r="M121" s="18"/>
      <c r="N121" s="18"/>
      <c r="O121" s="75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23"/>
      <c r="AB121" s="23"/>
      <c r="AC121" s="23"/>
      <c r="AD121" s="23"/>
    </row>
    <row r="122" spans="1:30" s="4" customFormat="1" ht="23.4">
      <c r="A122" s="18"/>
      <c r="B122" s="19">
        <f t="shared" si="31"/>
        <v>12</v>
      </c>
      <c r="C122" s="19">
        <v>1900002</v>
      </c>
      <c r="D122" s="20" t="s">
        <v>174</v>
      </c>
      <c r="E122" s="22">
        <v>24</v>
      </c>
      <c r="F122" s="22">
        <v>95000</v>
      </c>
      <c r="G122" s="22">
        <f t="shared" si="28"/>
        <v>98800</v>
      </c>
      <c r="H122" s="22">
        <f t="shared" si="29"/>
        <v>100700</v>
      </c>
      <c r="I122" s="22">
        <f t="shared" si="30"/>
        <v>102600</v>
      </c>
      <c r="J122" s="74">
        <v>46296</v>
      </c>
      <c r="K122" s="20" t="s">
        <v>163</v>
      </c>
      <c r="L122" s="36"/>
      <c r="M122" s="18"/>
      <c r="N122" s="18"/>
      <c r="O122" s="75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23"/>
      <c r="AB122" s="23"/>
      <c r="AC122" s="23"/>
      <c r="AD122" s="23"/>
    </row>
    <row r="123" spans="1:30" s="4" customFormat="1" ht="23.4">
      <c r="A123" s="18"/>
      <c r="B123" s="19">
        <f t="shared" si="31"/>
        <v>13</v>
      </c>
      <c r="C123" s="19">
        <v>1900012</v>
      </c>
      <c r="D123" s="20" t="s">
        <v>175</v>
      </c>
      <c r="E123" s="22">
        <v>25</v>
      </c>
      <c r="F123" s="22">
        <v>208000</v>
      </c>
      <c r="G123" s="22">
        <f t="shared" si="28"/>
        <v>216320</v>
      </c>
      <c r="H123" s="22">
        <f t="shared" si="29"/>
        <v>220480</v>
      </c>
      <c r="I123" s="22">
        <f t="shared" si="30"/>
        <v>224640.00000000003</v>
      </c>
      <c r="J123" s="74">
        <v>46661</v>
      </c>
      <c r="K123" s="20" t="s">
        <v>163</v>
      </c>
      <c r="L123" s="36"/>
      <c r="M123" s="18"/>
      <c r="N123" s="18"/>
      <c r="O123" s="75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23"/>
      <c r="AB123" s="23"/>
      <c r="AC123" s="23"/>
      <c r="AD123" s="23"/>
    </row>
    <row r="124" spans="1:30" s="4" customFormat="1" ht="23.4">
      <c r="A124" s="18"/>
      <c r="B124" s="19">
        <f t="shared" si="31"/>
        <v>14</v>
      </c>
      <c r="C124" s="19">
        <v>1900014</v>
      </c>
      <c r="D124" s="20" t="s">
        <v>176</v>
      </c>
      <c r="E124" s="22">
        <v>25</v>
      </c>
      <c r="F124" s="22">
        <v>139250</v>
      </c>
      <c r="G124" s="22">
        <f t="shared" si="28"/>
        <v>144820</v>
      </c>
      <c r="H124" s="22">
        <f t="shared" si="29"/>
        <v>147605</v>
      </c>
      <c r="I124" s="22">
        <f t="shared" si="30"/>
        <v>150390</v>
      </c>
      <c r="J124" s="74">
        <v>46661</v>
      </c>
      <c r="K124" s="20" t="s">
        <v>163</v>
      </c>
      <c r="L124" s="76"/>
      <c r="M124" s="18"/>
      <c r="N124" s="18"/>
      <c r="O124" s="75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23"/>
      <c r="AB124" s="23"/>
      <c r="AC124" s="23"/>
      <c r="AD124" s="23"/>
    </row>
    <row r="125" spans="1:30" s="4" customFormat="1" ht="23.4">
      <c r="A125" s="18"/>
      <c r="B125" s="19">
        <f t="shared" si="31"/>
        <v>15</v>
      </c>
      <c r="C125" s="19">
        <v>1900015</v>
      </c>
      <c r="D125" s="20" t="s">
        <v>177</v>
      </c>
      <c r="E125" s="22">
        <v>20</v>
      </c>
      <c r="F125" s="22">
        <v>130000</v>
      </c>
      <c r="G125" s="22">
        <f t="shared" si="28"/>
        <v>135200</v>
      </c>
      <c r="H125" s="22">
        <f t="shared" si="29"/>
        <v>137800</v>
      </c>
      <c r="I125" s="22">
        <f t="shared" si="30"/>
        <v>140400</v>
      </c>
      <c r="J125" s="74">
        <v>46631</v>
      </c>
      <c r="K125" s="20" t="s">
        <v>163</v>
      </c>
      <c r="L125" s="76"/>
      <c r="M125" s="18"/>
      <c r="N125" s="18"/>
      <c r="O125" s="75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23"/>
      <c r="AB125" s="23"/>
      <c r="AC125" s="23"/>
      <c r="AD125" s="23"/>
    </row>
    <row r="126" spans="1:30" s="4" customFormat="1" ht="23.4">
      <c r="A126" s="18"/>
      <c r="B126" s="19">
        <f t="shared" si="31"/>
        <v>16</v>
      </c>
      <c r="C126" s="19">
        <v>1900016</v>
      </c>
      <c r="D126" s="20" t="s">
        <v>178</v>
      </c>
      <c r="E126" s="22">
        <v>25</v>
      </c>
      <c r="F126" s="22">
        <v>169000</v>
      </c>
      <c r="G126" s="22">
        <f t="shared" si="28"/>
        <v>175760</v>
      </c>
      <c r="H126" s="22">
        <f t="shared" si="29"/>
        <v>179140</v>
      </c>
      <c r="I126" s="22">
        <f t="shared" si="30"/>
        <v>182520</v>
      </c>
      <c r="J126" s="74">
        <v>46631</v>
      </c>
      <c r="K126" s="20" t="s">
        <v>163</v>
      </c>
      <c r="L126" s="76"/>
      <c r="M126" s="18"/>
      <c r="N126" s="18"/>
      <c r="O126" s="75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23"/>
      <c r="AB126" s="23"/>
      <c r="AC126" s="23"/>
      <c r="AD126" s="23"/>
    </row>
    <row r="127" spans="1:30" s="4" customFormat="1" ht="23.4">
      <c r="A127" s="18"/>
      <c r="B127" s="19">
        <f t="shared" si="31"/>
        <v>17</v>
      </c>
      <c r="C127" s="19">
        <v>1900018</v>
      </c>
      <c r="D127" s="20" t="s">
        <v>179</v>
      </c>
      <c r="E127" s="22">
        <v>50</v>
      </c>
      <c r="F127" s="22">
        <v>273000</v>
      </c>
      <c r="G127" s="22">
        <f t="shared" si="28"/>
        <v>283920</v>
      </c>
      <c r="H127" s="22">
        <f t="shared" si="29"/>
        <v>289380</v>
      </c>
      <c r="I127" s="22">
        <f t="shared" si="30"/>
        <v>294840</v>
      </c>
      <c r="J127" s="74">
        <v>46631</v>
      </c>
      <c r="K127" s="20" t="s">
        <v>163</v>
      </c>
      <c r="L127" s="76"/>
      <c r="M127" s="18"/>
      <c r="N127" s="18"/>
      <c r="O127" s="75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23"/>
      <c r="AB127" s="23"/>
      <c r="AC127" s="23"/>
      <c r="AD127" s="23"/>
    </row>
    <row r="128" spans="1:30" s="4" customFormat="1" ht="23.4">
      <c r="A128" s="18"/>
      <c r="B128" s="19">
        <f t="shared" si="31"/>
        <v>18</v>
      </c>
      <c r="C128" s="19">
        <v>1900019</v>
      </c>
      <c r="D128" s="20" t="s">
        <v>180</v>
      </c>
      <c r="E128" s="22">
        <v>100</v>
      </c>
      <c r="F128" s="22">
        <v>182000</v>
      </c>
      <c r="G128" s="22">
        <f t="shared" si="28"/>
        <v>189280</v>
      </c>
      <c r="H128" s="22">
        <f t="shared" si="29"/>
        <v>192920</v>
      </c>
      <c r="I128" s="22">
        <f t="shared" si="30"/>
        <v>196560</v>
      </c>
      <c r="J128" s="74">
        <v>46296</v>
      </c>
      <c r="K128" s="20" t="s">
        <v>163</v>
      </c>
      <c r="L128" s="76"/>
      <c r="M128" s="18"/>
      <c r="N128" s="18"/>
      <c r="O128" s="75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23"/>
      <c r="AB128" s="23"/>
      <c r="AC128" s="23"/>
      <c r="AD128" s="23"/>
    </row>
    <row r="129" spans="1:30" s="4" customFormat="1" ht="23.4">
      <c r="A129" s="18"/>
      <c r="B129" s="19">
        <f t="shared" si="31"/>
        <v>19</v>
      </c>
      <c r="C129" s="19">
        <v>1900020</v>
      </c>
      <c r="D129" s="20" t="s">
        <v>181</v>
      </c>
      <c r="E129" s="22">
        <v>24</v>
      </c>
      <c r="F129" s="22">
        <v>483000</v>
      </c>
      <c r="G129" s="22">
        <f t="shared" si="28"/>
        <v>502320</v>
      </c>
      <c r="H129" s="22">
        <f t="shared" si="29"/>
        <v>511980</v>
      </c>
      <c r="I129" s="22">
        <f t="shared" si="30"/>
        <v>521640.00000000006</v>
      </c>
      <c r="J129" s="74">
        <v>46692</v>
      </c>
      <c r="K129" s="20" t="s">
        <v>163</v>
      </c>
      <c r="L129" s="76"/>
      <c r="M129" s="18"/>
      <c r="N129" s="18"/>
      <c r="O129" s="75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23"/>
      <c r="AB129" s="23"/>
      <c r="AC129" s="23"/>
      <c r="AD129" s="23"/>
    </row>
    <row r="130" spans="1:30" s="4" customFormat="1" ht="23.4">
      <c r="A130" s="18"/>
      <c r="B130" s="19">
        <f t="shared" si="31"/>
        <v>20</v>
      </c>
      <c r="C130" s="19">
        <v>1900021</v>
      </c>
      <c r="D130" s="20" t="s">
        <v>182</v>
      </c>
      <c r="E130" s="22">
        <v>17</v>
      </c>
      <c r="F130" s="22">
        <v>260000</v>
      </c>
      <c r="G130" s="22">
        <f t="shared" si="28"/>
        <v>270400</v>
      </c>
      <c r="H130" s="22">
        <f t="shared" si="29"/>
        <v>275600</v>
      </c>
      <c r="I130" s="22">
        <f t="shared" si="30"/>
        <v>280800</v>
      </c>
      <c r="J130" s="74">
        <v>46784</v>
      </c>
      <c r="K130" s="20" t="s">
        <v>163</v>
      </c>
      <c r="L130" s="76"/>
      <c r="M130" s="18"/>
      <c r="N130" s="18"/>
      <c r="O130" s="75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23"/>
      <c r="AB130" s="23"/>
      <c r="AC130" s="23"/>
      <c r="AD130" s="23"/>
    </row>
    <row r="131" spans="1:30" s="4" customFormat="1" ht="23.4">
      <c r="A131" s="18"/>
      <c r="B131" s="19">
        <f t="shared" si="31"/>
        <v>21</v>
      </c>
      <c r="C131" s="19">
        <v>1900022</v>
      </c>
      <c r="D131" s="20" t="s">
        <v>183</v>
      </c>
      <c r="E131" s="22">
        <v>50</v>
      </c>
      <c r="F131" s="22">
        <v>208000</v>
      </c>
      <c r="G131" s="22">
        <f t="shared" si="28"/>
        <v>216320</v>
      </c>
      <c r="H131" s="22">
        <f t="shared" si="29"/>
        <v>220480</v>
      </c>
      <c r="I131" s="22">
        <f t="shared" si="30"/>
        <v>224640.00000000003</v>
      </c>
      <c r="J131" s="74">
        <v>46447</v>
      </c>
      <c r="K131" s="20" t="s">
        <v>163</v>
      </c>
      <c r="L131" s="36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23"/>
      <c r="AB131" s="23"/>
      <c r="AC131" s="23"/>
      <c r="AD131" s="23"/>
    </row>
    <row r="132" spans="1:30" s="4" customFormat="1" ht="23.4">
      <c r="A132" s="18"/>
      <c r="B132" s="19">
        <f t="shared" si="31"/>
        <v>22</v>
      </c>
      <c r="C132" s="19">
        <v>1900023</v>
      </c>
      <c r="D132" s="20" t="s">
        <v>184</v>
      </c>
      <c r="E132" s="22">
        <v>50</v>
      </c>
      <c r="F132" s="22">
        <v>185000</v>
      </c>
      <c r="G132" s="22">
        <f t="shared" si="28"/>
        <v>192400</v>
      </c>
      <c r="H132" s="22">
        <f t="shared" si="29"/>
        <v>196100</v>
      </c>
      <c r="I132" s="22">
        <f t="shared" si="30"/>
        <v>199800</v>
      </c>
      <c r="J132" s="74">
        <v>46447</v>
      </c>
      <c r="K132" s="20" t="s">
        <v>163</v>
      </c>
      <c r="L132" s="36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23"/>
      <c r="AB132" s="23"/>
      <c r="AC132" s="23"/>
      <c r="AD132" s="23"/>
    </row>
    <row r="133" spans="1:30" s="4" customFormat="1" ht="23.4">
      <c r="A133" s="18"/>
      <c r="B133" s="19">
        <f t="shared" si="31"/>
        <v>23</v>
      </c>
      <c r="C133" s="19">
        <v>1900024</v>
      </c>
      <c r="D133" s="20" t="s">
        <v>185</v>
      </c>
      <c r="E133" s="22">
        <v>50</v>
      </c>
      <c r="F133" s="22">
        <v>185000</v>
      </c>
      <c r="G133" s="22">
        <f t="shared" si="28"/>
        <v>192400</v>
      </c>
      <c r="H133" s="22">
        <f t="shared" si="29"/>
        <v>196100</v>
      </c>
      <c r="I133" s="22">
        <f t="shared" si="30"/>
        <v>199800</v>
      </c>
      <c r="J133" s="74">
        <v>46447</v>
      </c>
      <c r="K133" s="20" t="s">
        <v>163</v>
      </c>
      <c r="L133" s="36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23"/>
      <c r="AB133" s="23"/>
      <c r="AC133" s="23"/>
      <c r="AD133" s="23"/>
    </row>
    <row r="134" spans="1:30" s="4" customFormat="1" ht="23.4">
      <c r="A134" s="18"/>
      <c r="B134" s="19">
        <f t="shared" si="31"/>
        <v>24</v>
      </c>
      <c r="C134" s="19">
        <v>1900025</v>
      </c>
      <c r="D134" s="20" t="s">
        <v>186</v>
      </c>
      <c r="E134" s="22">
        <v>50</v>
      </c>
      <c r="F134" s="22">
        <v>185000</v>
      </c>
      <c r="G134" s="22">
        <f t="shared" si="28"/>
        <v>192400</v>
      </c>
      <c r="H134" s="22">
        <f t="shared" si="29"/>
        <v>196100</v>
      </c>
      <c r="I134" s="22">
        <f t="shared" si="30"/>
        <v>199800</v>
      </c>
      <c r="J134" s="74">
        <v>46447</v>
      </c>
      <c r="K134" s="20" t="s">
        <v>163</v>
      </c>
      <c r="L134" s="36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23"/>
      <c r="AB134" s="23"/>
      <c r="AC134" s="23"/>
      <c r="AD134" s="23"/>
    </row>
    <row r="135" spans="1:30" s="4" customFormat="1" ht="23.4">
      <c r="A135" s="18"/>
      <c r="B135" s="19">
        <f t="shared" ref="B135:B157" si="32">+B134+1</f>
        <v>25</v>
      </c>
      <c r="C135" s="19">
        <v>1900026</v>
      </c>
      <c r="D135" s="20" t="s">
        <v>187</v>
      </c>
      <c r="E135" s="22">
        <v>24</v>
      </c>
      <c r="F135" s="22">
        <v>483000</v>
      </c>
      <c r="G135" s="22">
        <f t="shared" ref="G135:G157" si="33">+F135*1.04</f>
        <v>502320</v>
      </c>
      <c r="H135" s="22">
        <f t="shared" ref="H135:H157" si="34">+F135*1.06</f>
        <v>511980</v>
      </c>
      <c r="I135" s="22">
        <f t="shared" ref="I135:I157" si="35">+F135*1.08</f>
        <v>521640.00000000006</v>
      </c>
      <c r="J135" s="74">
        <v>46508</v>
      </c>
      <c r="K135" s="20" t="s">
        <v>163</v>
      </c>
      <c r="L135" s="36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23"/>
      <c r="AB135" s="23"/>
      <c r="AC135" s="23"/>
      <c r="AD135" s="23"/>
    </row>
    <row r="136" spans="1:30" s="4" customFormat="1" ht="23.4">
      <c r="A136" s="18"/>
      <c r="B136" s="19">
        <f t="shared" si="32"/>
        <v>26</v>
      </c>
      <c r="C136" s="19">
        <v>1900027</v>
      </c>
      <c r="D136" s="20" t="s">
        <v>188</v>
      </c>
      <c r="E136" s="22">
        <v>25</v>
      </c>
      <c r="F136" s="22">
        <v>150000</v>
      </c>
      <c r="G136" s="22">
        <f t="shared" si="33"/>
        <v>156000</v>
      </c>
      <c r="H136" s="22">
        <f t="shared" si="34"/>
        <v>159000</v>
      </c>
      <c r="I136" s="22">
        <f t="shared" si="35"/>
        <v>162000</v>
      </c>
      <c r="J136" s="74">
        <v>46905</v>
      </c>
      <c r="K136" s="20" t="s">
        <v>163</v>
      </c>
      <c r="L136" s="36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23"/>
      <c r="AB136" s="23"/>
      <c r="AC136" s="23"/>
      <c r="AD136" s="23"/>
    </row>
    <row r="137" spans="1:30" s="4" customFormat="1" ht="23.4">
      <c r="A137" s="18"/>
      <c r="B137" s="19">
        <f t="shared" si="32"/>
        <v>27</v>
      </c>
      <c r="C137" s="19">
        <v>1900028</v>
      </c>
      <c r="D137" s="20" t="s">
        <v>189</v>
      </c>
      <c r="E137" s="22">
        <v>24</v>
      </c>
      <c r="F137" s="22">
        <v>270000</v>
      </c>
      <c r="G137" s="22">
        <f t="shared" si="33"/>
        <v>280800</v>
      </c>
      <c r="H137" s="22">
        <f t="shared" si="34"/>
        <v>286200</v>
      </c>
      <c r="I137" s="22">
        <f t="shared" si="35"/>
        <v>291600</v>
      </c>
      <c r="J137" s="74">
        <v>46874</v>
      </c>
      <c r="K137" s="20" t="s">
        <v>163</v>
      </c>
      <c r="L137" s="36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23"/>
      <c r="AB137" s="23"/>
      <c r="AC137" s="23"/>
      <c r="AD137" s="23"/>
    </row>
    <row r="138" spans="1:30" s="4" customFormat="1" ht="23.4">
      <c r="A138" s="18"/>
      <c r="B138" s="19">
        <f t="shared" si="32"/>
        <v>28</v>
      </c>
      <c r="C138" s="19">
        <v>1900029</v>
      </c>
      <c r="D138" s="20" t="s">
        <v>190</v>
      </c>
      <c r="E138" s="22">
        <v>25</v>
      </c>
      <c r="F138" s="22">
        <v>220000</v>
      </c>
      <c r="G138" s="22">
        <f t="shared" si="33"/>
        <v>228800</v>
      </c>
      <c r="H138" s="22">
        <f t="shared" si="34"/>
        <v>233200</v>
      </c>
      <c r="I138" s="22">
        <f t="shared" si="35"/>
        <v>237600.00000000003</v>
      </c>
      <c r="J138" s="74">
        <v>46874</v>
      </c>
      <c r="K138" s="20" t="s">
        <v>163</v>
      </c>
      <c r="L138" s="36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23"/>
      <c r="AB138" s="23"/>
      <c r="AC138" s="23"/>
      <c r="AD138" s="23"/>
    </row>
    <row r="139" spans="1:30" s="4" customFormat="1" ht="23.4">
      <c r="A139" s="18"/>
      <c r="B139" s="19">
        <f t="shared" si="32"/>
        <v>29</v>
      </c>
      <c r="C139" s="19">
        <v>1900030</v>
      </c>
      <c r="D139" s="20" t="s">
        <v>191</v>
      </c>
      <c r="E139" s="22">
        <v>16</v>
      </c>
      <c r="F139" s="22">
        <v>175000</v>
      </c>
      <c r="G139" s="22">
        <f t="shared" si="33"/>
        <v>182000</v>
      </c>
      <c r="H139" s="22">
        <f t="shared" si="34"/>
        <v>185500</v>
      </c>
      <c r="I139" s="22">
        <f t="shared" si="35"/>
        <v>189000</v>
      </c>
      <c r="J139" s="74">
        <v>46874</v>
      </c>
      <c r="K139" s="20" t="s">
        <v>163</v>
      </c>
      <c r="L139" s="36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23"/>
      <c r="AB139" s="23"/>
      <c r="AC139" s="23"/>
      <c r="AD139" s="23"/>
    </row>
    <row r="140" spans="1:30" s="4" customFormat="1" ht="23.4">
      <c r="A140" s="18"/>
      <c r="B140" s="19">
        <f t="shared" si="32"/>
        <v>30</v>
      </c>
      <c r="C140" s="19">
        <v>1900031</v>
      </c>
      <c r="D140" s="20" t="s">
        <v>192</v>
      </c>
      <c r="E140" s="22">
        <v>20</v>
      </c>
      <c r="F140" s="22">
        <v>220000</v>
      </c>
      <c r="G140" s="22">
        <f t="shared" si="33"/>
        <v>228800</v>
      </c>
      <c r="H140" s="22">
        <f t="shared" si="34"/>
        <v>233200</v>
      </c>
      <c r="I140" s="22">
        <f t="shared" si="35"/>
        <v>237600.00000000003</v>
      </c>
      <c r="J140" s="74">
        <v>46874</v>
      </c>
      <c r="K140" s="20" t="s">
        <v>163</v>
      </c>
      <c r="L140" s="36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23"/>
      <c r="AB140" s="23"/>
      <c r="AC140" s="23"/>
      <c r="AD140" s="23"/>
    </row>
    <row r="141" spans="1:30" s="4" customFormat="1" ht="23.4">
      <c r="A141" s="18"/>
      <c r="B141" s="19">
        <f t="shared" si="32"/>
        <v>31</v>
      </c>
      <c r="C141" s="19">
        <v>1900032</v>
      </c>
      <c r="D141" s="20" t="s">
        <v>193</v>
      </c>
      <c r="E141" s="22">
        <v>12</v>
      </c>
      <c r="F141" s="22">
        <v>220000</v>
      </c>
      <c r="G141" s="22">
        <f t="shared" si="33"/>
        <v>228800</v>
      </c>
      <c r="H141" s="22">
        <f t="shared" si="34"/>
        <v>233200</v>
      </c>
      <c r="I141" s="22">
        <f t="shared" si="35"/>
        <v>237600.00000000003</v>
      </c>
      <c r="J141" s="74">
        <v>46874</v>
      </c>
      <c r="K141" s="20" t="s">
        <v>163</v>
      </c>
      <c r="L141" s="36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23"/>
      <c r="AB141" s="23"/>
      <c r="AC141" s="23"/>
      <c r="AD141" s="23"/>
    </row>
    <row r="142" spans="1:30" s="4" customFormat="1" ht="23.4">
      <c r="A142" s="18"/>
      <c r="B142" s="19">
        <f t="shared" si="32"/>
        <v>32</v>
      </c>
      <c r="C142" s="19">
        <v>1900033</v>
      </c>
      <c r="D142" s="20" t="s">
        <v>194</v>
      </c>
      <c r="E142" s="22">
        <v>25</v>
      </c>
      <c r="F142" s="22">
        <v>135000</v>
      </c>
      <c r="G142" s="22">
        <f t="shared" si="33"/>
        <v>140400</v>
      </c>
      <c r="H142" s="22">
        <f t="shared" si="34"/>
        <v>143100</v>
      </c>
      <c r="I142" s="22">
        <f t="shared" si="35"/>
        <v>145800</v>
      </c>
      <c r="J142" s="74">
        <v>46874</v>
      </c>
      <c r="K142" s="20" t="s">
        <v>163</v>
      </c>
      <c r="L142" s="36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23"/>
      <c r="AB142" s="23"/>
      <c r="AC142" s="23"/>
      <c r="AD142" s="23"/>
    </row>
    <row r="143" spans="1:30" s="4" customFormat="1" ht="23.4">
      <c r="A143" s="18"/>
      <c r="B143" s="19">
        <f t="shared" si="32"/>
        <v>33</v>
      </c>
      <c r="C143" s="19">
        <v>1900034</v>
      </c>
      <c r="D143" s="20" t="s">
        <v>195</v>
      </c>
      <c r="E143" s="22">
        <v>10</v>
      </c>
      <c r="F143" s="22">
        <v>550000</v>
      </c>
      <c r="G143" s="22">
        <f t="shared" si="33"/>
        <v>572000</v>
      </c>
      <c r="H143" s="22">
        <f t="shared" si="34"/>
        <v>583000</v>
      </c>
      <c r="I143" s="22">
        <f t="shared" si="35"/>
        <v>594000</v>
      </c>
      <c r="J143" s="74">
        <v>46725</v>
      </c>
      <c r="K143" s="20" t="s">
        <v>163</v>
      </c>
      <c r="L143" s="36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23"/>
      <c r="AB143" s="23"/>
      <c r="AC143" s="23"/>
      <c r="AD143" s="23"/>
    </row>
    <row r="144" spans="1:30" s="4" customFormat="1" ht="23.4">
      <c r="A144" s="18"/>
      <c r="B144" s="19">
        <f t="shared" si="32"/>
        <v>34</v>
      </c>
      <c r="C144" s="19">
        <v>1900035</v>
      </c>
      <c r="D144" s="20" t="s">
        <v>196</v>
      </c>
      <c r="E144" s="22">
        <v>9</v>
      </c>
      <c r="F144" s="22">
        <v>550000</v>
      </c>
      <c r="G144" s="22">
        <f t="shared" si="33"/>
        <v>572000</v>
      </c>
      <c r="H144" s="22">
        <f t="shared" si="34"/>
        <v>583000</v>
      </c>
      <c r="I144" s="22">
        <f t="shared" si="35"/>
        <v>594000</v>
      </c>
      <c r="J144" s="74">
        <v>46491</v>
      </c>
      <c r="K144" s="20" t="s">
        <v>163</v>
      </c>
      <c r="L144" s="36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23"/>
      <c r="AB144" s="23"/>
      <c r="AC144" s="23"/>
      <c r="AD144" s="23"/>
    </row>
    <row r="145" spans="1:30" s="4" customFormat="1" ht="23.4">
      <c r="A145" s="18"/>
      <c r="B145" s="19">
        <f t="shared" si="32"/>
        <v>35</v>
      </c>
      <c r="C145" s="19">
        <v>1900036</v>
      </c>
      <c r="D145" s="20" t="s">
        <v>197</v>
      </c>
      <c r="E145" s="22">
        <v>9</v>
      </c>
      <c r="F145" s="22">
        <v>350000</v>
      </c>
      <c r="G145" s="22">
        <f t="shared" si="33"/>
        <v>364000</v>
      </c>
      <c r="H145" s="22">
        <f t="shared" si="34"/>
        <v>371000</v>
      </c>
      <c r="I145" s="22">
        <f t="shared" si="35"/>
        <v>378000</v>
      </c>
      <c r="J145" s="74">
        <v>46874</v>
      </c>
      <c r="K145" s="20" t="s">
        <v>163</v>
      </c>
      <c r="L145" s="36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23"/>
      <c r="AB145" s="23"/>
      <c r="AC145" s="23"/>
      <c r="AD145" s="23"/>
    </row>
    <row r="146" spans="1:30" s="4" customFormat="1" ht="23.4">
      <c r="A146" s="18"/>
      <c r="B146" s="19">
        <f t="shared" si="32"/>
        <v>36</v>
      </c>
      <c r="C146" s="19">
        <v>1900037</v>
      </c>
      <c r="D146" s="20" t="s">
        <v>198</v>
      </c>
      <c r="E146" s="22">
        <v>25</v>
      </c>
      <c r="F146" s="22">
        <v>270000</v>
      </c>
      <c r="G146" s="22">
        <f t="shared" si="33"/>
        <v>280800</v>
      </c>
      <c r="H146" s="22">
        <f t="shared" si="34"/>
        <v>286200</v>
      </c>
      <c r="I146" s="22">
        <f t="shared" si="35"/>
        <v>291600</v>
      </c>
      <c r="J146" s="74">
        <v>46874</v>
      </c>
      <c r="K146" s="20" t="s">
        <v>163</v>
      </c>
      <c r="L146" s="36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23"/>
      <c r="AB146" s="23"/>
      <c r="AC146" s="23"/>
      <c r="AD146" s="23"/>
    </row>
    <row r="147" spans="1:30" s="4" customFormat="1" ht="23.4">
      <c r="A147" s="18"/>
      <c r="B147" s="19">
        <f t="shared" si="32"/>
        <v>37</v>
      </c>
      <c r="C147" s="19">
        <v>1900038</v>
      </c>
      <c r="D147" s="20" t="s">
        <v>199</v>
      </c>
      <c r="E147" s="22">
        <v>9</v>
      </c>
      <c r="F147" s="22">
        <v>550000</v>
      </c>
      <c r="G147" s="22">
        <f t="shared" si="33"/>
        <v>572000</v>
      </c>
      <c r="H147" s="22">
        <f t="shared" si="34"/>
        <v>583000</v>
      </c>
      <c r="I147" s="22">
        <f t="shared" si="35"/>
        <v>594000</v>
      </c>
      <c r="J147" s="74">
        <v>46327</v>
      </c>
      <c r="K147" s="20" t="s">
        <v>163</v>
      </c>
      <c r="L147" s="36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23"/>
      <c r="AB147" s="23"/>
      <c r="AC147" s="23"/>
      <c r="AD147" s="23"/>
    </row>
    <row r="148" spans="1:30" s="4" customFormat="1" ht="23.4">
      <c r="A148" s="18"/>
      <c r="B148" s="19">
        <f t="shared" si="32"/>
        <v>38</v>
      </c>
      <c r="C148" s="19">
        <v>1900039</v>
      </c>
      <c r="D148" s="20" t="s">
        <v>313</v>
      </c>
      <c r="E148" s="22">
        <v>10</v>
      </c>
      <c r="F148" s="22">
        <v>550000</v>
      </c>
      <c r="G148" s="22">
        <f t="shared" si="33"/>
        <v>572000</v>
      </c>
      <c r="H148" s="22">
        <f t="shared" si="34"/>
        <v>583000</v>
      </c>
      <c r="I148" s="22">
        <f t="shared" si="35"/>
        <v>594000</v>
      </c>
      <c r="J148" s="74">
        <v>46702</v>
      </c>
      <c r="K148" s="20" t="s">
        <v>163</v>
      </c>
      <c r="L148" s="36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23"/>
      <c r="AB148" s="23"/>
      <c r="AC148" s="23"/>
      <c r="AD148" s="23"/>
    </row>
    <row r="149" spans="1:30" s="4" customFormat="1" ht="23.4">
      <c r="A149" s="18"/>
      <c r="B149" s="19">
        <f t="shared" si="32"/>
        <v>39</v>
      </c>
      <c r="C149" s="19">
        <v>1900040</v>
      </c>
      <c r="D149" s="20" t="s">
        <v>200</v>
      </c>
      <c r="E149" s="22">
        <v>8</v>
      </c>
      <c r="F149" s="22">
        <v>550000</v>
      </c>
      <c r="G149" s="22">
        <f t="shared" si="33"/>
        <v>572000</v>
      </c>
      <c r="H149" s="22">
        <f t="shared" si="34"/>
        <v>583000</v>
      </c>
      <c r="I149" s="22">
        <f t="shared" si="35"/>
        <v>594000</v>
      </c>
      <c r="J149" s="74">
        <v>46725</v>
      </c>
      <c r="K149" s="20" t="s">
        <v>163</v>
      </c>
      <c r="L149" s="36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23"/>
      <c r="AB149" s="23"/>
      <c r="AC149" s="23"/>
      <c r="AD149" s="23"/>
    </row>
    <row r="150" spans="1:30" s="4" customFormat="1" ht="23.4">
      <c r="A150" s="18"/>
      <c r="B150" s="19">
        <f t="shared" si="32"/>
        <v>40</v>
      </c>
      <c r="C150" s="77">
        <v>1900041</v>
      </c>
      <c r="D150" s="48" t="s">
        <v>201</v>
      </c>
      <c r="E150" s="46">
        <v>50</v>
      </c>
      <c r="F150" s="46">
        <v>185000</v>
      </c>
      <c r="G150" s="46">
        <f t="shared" si="33"/>
        <v>192400</v>
      </c>
      <c r="H150" s="46">
        <f t="shared" si="34"/>
        <v>196100</v>
      </c>
      <c r="I150" s="46">
        <f t="shared" si="35"/>
        <v>199800</v>
      </c>
      <c r="J150" s="78">
        <v>46419</v>
      </c>
      <c r="K150" s="48" t="s">
        <v>163</v>
      </c>
      <c r="L150" s="36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23"/>
      <c r="AB150" s="23"/>
      <c r="AC150" s="23"/>
      <c r="AD150" s="23"/>
    </row>
    <row r="151" spans="1:30" s="4" customFormat="1" ht="23.4">
      <c r="A151" s="18"/>
      <c r="B151" s="19">
        <f t="shared" si="32"/>
        <v>41</v>
      </c>
      <c r="C151" s="79">
        <v>1900042</v>
      </c>
      <c r="D151" s="58" t="s">
        <v>202</v>
      </c>
      <c r="E151" s="57">
        <v>50</v>
      </c>
      <c r="F151" s="57">
        <v>185000</v>
      </c>
      <c r="G151" s="57">
        <f t="shared" si="33"/>
        <v>192400</v>
      </c>
      <c r="H151" s="57">
        <f t="shared" si="34"/>
        <v>196100</v>
      </c>
      <c r="I151" s="57">
        <f t="shared" si="35"/>
        <v>199800</v>
      </c>
      <c r="J151" s="80">
        <v>46447</v>
      </c>
      <c r="K151" s="58" t="s">
        <v>163</v>
      </c>
      <c r="L151" s="36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23"/>
      <c r="AB151" s="23"/>
      <c r="AC151" s="23"/>
      <c r="AD151" s="23"/>
    </row>
    <row r="152" spans="1:30" s="4" customFormat="1" ht="23.4">
      <c r="A152" s="18"/>
      <c r="B152" s="19">
        <f t="shared" si="32"/>
        <v>42</v>
      </c>
      <c r="C152" s="79">
        <v>1900043</v>
      </c>
      <c r="D152" s="58" t="s">
        <v>203</v>
      </c>
      <c r="E152" s="57">
        <v>10</v>
      </c>
      <c r="F152" s="57">
        <v>550000</v>
      </c>
      <c r="G152" s="57">
        <f t="shared" si="33"/>
        <v>572000</v>
      </c>
      <c r="H152" s="57">
        <f t="shared" si="34"/>
        <v>583000</v>
      </c>
      <c r="I152" s="57">
        <f t="shared" si="35"/>
        <v>594000</v>
      </c>
      <c r="J152" s="80">
        <v>46755</v>
      </c>
      <c r="K152" s="58" t="s">
        <v>163</v>
      </c>
      <c r="L152" s="36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23"/>
      <c r="AB152" s="23"/>
      <c r="AC152" s="23"/>
      <c r="AD152" s="23"/>
    </row>
    <row r="153" spans="1:30" ht="23.4">
      <c r="A153" s="5"/>
      <c r="B153" s="19">
        <f t="shared" si="32"/>
        <v>43</v>
      </c>
      <c r="C153" s="79">
        <v>1900044</v>
      </c>
      <c r="D153" s="81" t="s">
        <v>204</v>
      </c>
      <c r="E153" s="22">
        <v>100</v>
      </c>
      <c r="F153" s="57">
        <v>115000</v>
      </c>
      <c r="G153" s="57">
        <f t="shared" si="33"/>
        <v>119600</v>
      </c>
      <c r="H153" s="57">
        <f t="shared" si="34"/>
        <v>121900</v>
      </c>
      <c r="I153" s="57">
        <f t="shared" si="35"/>
        <v>124200.00000000001</v>
      </c>
      <c r="J153" s="74">
        <v>47058</v>
      </c>
      <c r="K153" s="58" t="s">
        <v>163</v>
      </c>
      <c r="L153" s="63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7"/>
      <c r="AB153" s="7"/>
      <c r="AC153" s="7"/>
      <c r="AD153" s="7"/>
    </row>
    <row r="154" spans="1:30" ht="23.4">
      <c r="A154" s="18"/>
      <c r="B154" s="19">
        <f t="shared" si="32"/>
        <v>44</v>
      </c>
      <c r="C154" s="79">
        <v>1900045</v>
      </c>
      <c r="D154" s="82" t="s">
        <v>205</v>
      </c>
      <c r="E154" s="22">
        <v>100</v>
      </c>
      <c r="F154" s="57">
        <v>90000</v>
      </c>
      <c r="G154" s="57">
        <f t="shared" si="33"/>
        <v>93600</v>
      </c>
      <c r="H154" s="57">
        <f t="shared" si="34"/>
        <v>95400</v>
      </c>
      <c r="I154" s="57">
        <f t="shared" si="35"/>
        <v>97200</v>
      </c>
      <c r="J154" s="74">
        <v>46692</v>
      </c>
      <c r="K154" s="58" t="s">
        <v>163</v>
      </c>
      <c r="L154" s="63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7"/>
      <c r="AB154" s="7"/>
      <c r="AC154" s="7"/>
      <c r="AD154" s="7"/>
    </row>
    <row r="155" spans="1:30" ht="23.4">
      <c r="A155" s="18"/>
      <c r="B155" s="19">
        <f t="shared" si="32"/>
        <v>45</v>
      </c>
      <c r="C155" s="79">
        <v>1900046</v>
      </c>
      <c r="D155" s="82" t="s">
        <v>206</v>
      </c>
      <c r="E155" s="22">
        <v>100</v>
      </c>
      <c r="F155" s="57">
        <v>95000</v>
      </c>
      <c r="G155" s="57">
        <f t="shared" si="33"/>
        <v>98800</v>
      </c>
      <c r="H155" s="57">
        <f t="shared" si="34"/>
        <v>100700</v>
      </c>
      <c r="I155" s="57">
        <f t="shared" si="35"/>
        <v>102600</v>
      </c>
      <c r="J155" s="74">
        <v>46692</v>
      </c>
      <c r="K155" s="58" t="s">
        <v>163</v>
      </c>
      <c r="L155" s="63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7"/>
      <c r="AB155" s="7"/>
      <c r="AC155" s="7"/>
      <c r="AD155" s="7"/>
    </row>
    <row r="156" spans="1:30" ht="23.4">
      <c r="A156" s="18"/>
      <c r="B156" s="19">
        <f t="shared" si="32"/>
        <v>46</v>
      </c>
      <c r="C156" s="79">
        <v>1900047</v>
      </c>
      <c r="D156" s="82" t="s">
        <v>207</v>
      </c>
      <c r="E156" s="22">
        <v>100</v>
      </c>
      <c r="F156" s="57">
        <v>76000</v>
      </c>
      <c r="G156" s="57">
        <f t="shared" si="33"/>
        <v>79040</v>
      </c>
      <c r="H156" s="57">
        <f t="shared" si="34"/>
        <v>80560</v>
      </c>
      <c r="I156" s="57">
        <f t="shared" si="35"/>
        <v>82080</v>
      </c>
      <c r="J156" s="74">
        <v>46692</v>
      </c>
      <c r="K156" s="58" t="s">
        <v>163</v>
      </c>
      <c r="L156" s="63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7"/>
      <c r="AB156" s="7"/>
      <c r="AC156" s="7"/>
      <c r="AD156" s="7"/>
    </row>
    <row r="157" spans="1:30" ht="23.4">
      <c r="A157" s="18"/>
      <c r="B157" s="19">
        <f t="shared" si="32"/>
        <v>47</v>
      </c>
      <c r="C157" s="79">
        <v>1900048</v>
      </c>
      <c r="D157" s="82" t="s">
        <v>208</v>
      </c>
      <c r="E157" s="22">
        <v>100</v>
      </c>
      <c r="F157" s="57">
        <v>80000</v>
      </c>
      <c r="G157" s="57">
        <f t="shared" si="33"/>
        <v>83200</v>
      </c>
      <c r="H157" s="57">
        <f t="shared" si="34"/>
        <v>84800</v>
      </c>
      <c r="I157" s="57">
        <f t="shared" si="35"/>
        <v>86400</v>
      </c>
      <c r="J157" s="74">
        <v>46692</v>
      </c>
      <c r="K157" s="58" t="s">
        <v>163</v>
      </c>
      <c r="L157" s="63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7"/>
      <c r="AB157" s="7"/>
      <c r="AC157" s="7"/>
      <c r="AD157" s="7"/>
    </row>
    <row r="158" spans="1:30" ht="23.4">
      <c r="A158" s="5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63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7"/>
      <c r="AB158" s="7"/>
      <c r="AC158" s="7"/>
      <c r="AD158" s="7"/>
    </row>
    <row r="159" spans="1:30" ht="23.4">
      <c r="A159" s="5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63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7"/>
      <c r="AB159" s="7"/>
      <c r="AC159" s="7"/>
      <c r="AD159" s="7"/>
    </row>
    <row r="160" spans="1:30" ht="23.4">
      <c r="A160" s="5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63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7"/>
      <c r="AB160" s="7"/>
      <c r="AC160" s="7"/>
      <c r="AD160" s="7"/>
    </row>
    <row r="161" spans="1:30" ht="23.4">
      <c r="A161" s="5"/>
      <c r="B161" s="93" t="s">
        <v>209</v>
      </c>
      <c r="C161" s="94"/>
      <c r="D161" s="94"/>
      <c r="E161" s="94"/>
      <c r="F161" s="94"/>
      <c r="G161" s="94"/>
      <c r="H161" s="94"/>
      <c r="I161" s="94"/>
      <c r="J161" s="94"/>
      <c r="K161" s="95"/>
      <c r="L161" s="63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7"/>
      <c r="AB161" s="7"/>
      <c r="AC161" s="7"/>
      <c r="AD161" s="7"/>
    </row>
    <row r="162" spans="1:30" ht="45.6">
      <c r="A162" s="5"/>
      <c r="B162" s="39" t="s">
        <v>14</v>
      </c>
      <c r="C162" s="38" t="s">
        <v>15</v>
      </c>
      <c r="D162" s="39" t="s">
        <v>16</v>
      </c>
      <c r="E162" s="39" t="s">
        <v>18</v>
      </c>
      <c r="F162" s="39" t="s">
        <v>71</v>
      </c>
      <c r="G162" s="39" t="s">
        <v>87</v>
      </c>
      <c r="H162" s="39" t="s">
        <v>21</v>
      </c>
      <c r="I162" s="39" t="s">
        <v>22</v>
      </c>
      <c r="J162" s="39" t="s">
        <v>23</v>
      </c>
      <c r="K162" s="39" t="s">
        <v>24</v>
      </c>
      <c r="L162" s="63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7"/>
      <c r="AB162" s="7"/>
      <c r="AC162" s="7"/>
      <c r="AD162" s="7"/>
    </row>
    <row r="163" spans="1:30" s="4" customFormat="1" ht="23.4">
      <c r="A163" s="23"/>
      <c r="B163" s="19">
        <v>1</v>
      </c>
      <c r="C163" s="19">
        <v>1400008</v>
      </c>
      <c r="D163" s="20" t="s">
        <v>210</v>
      </c>
      <c r="E163" s="22">
        <v>50</v>
      </c>
      <c r="F163" s="22">
        <v>203500</v>
      </c>
      <c r="G163" s="22">
        <f t="shared" ref="G163:G173" si="36">F163*1.04</f>
        <v>211640</v>
      </c>
      <c r="H163" s="22">
        <f t="shared" ref="H163:H173" si="37">F163*1.06</f>
        <v>215710</v>
      </c>
      <c r="I163" s="22">
        <f t="shared" ref="I163:I173" si="38">F163*1.08</f>
        <v>219780</v>
      </c>
      <c r="J163" s="64" t="s">
        <v>122</v>
      </c>
      <c r="K163" s="86" t="s">
        <v>211</v>
      </c>
      <c r="L163" s="36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1:30" s="4" customFormat="1" ht="23.4">
      <c r="A164" s="18"/>
      <c r="B164" s="19">
        <v>2</v>
      </c>
      <c r="C164" s="19">
        <v>1400001</v>
      </c>
      <c r="D164" s="20" t="s">
        <v>212</v>
      </c>
      <c r="E164" s="22">
        <v>60</v>
      </c>
      <c r="F164" s="22">
        <v>130000</v>
      </c>
      <c r="G164" s="22">
        <f t="shared" si="36"/>
        <v>135200</v>
      </c>
      <c r="H164" s="22">
        <f t="shared" si="37"/>
        <v>137800</v>
      </c>
      <c r="I164" s="22">
        <f t="shared" si="38"/>
        <v>140400</v>
      </c>
      <c r="J164" s="64" t="s">
        <v>35</v>
      </c>
      <c r="K164" s="20" t="s">
        <v>213</v>
      </c>
      <c r="L164" s="36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23"/>
      <c r="AB164" s="23"/>
      <c r="AC164" s="23"/>
      <c r="AD164" s="23"/>
    </row>
    <row r="165" spans="1:30" s="4" customFormat="1" ht="23.4">
      <c r="A165" s="18"/>
      <c r="B165" s="19">
        <v>3</v>
      </c>
      <c r="C165" s="19">
        <v>1400009</v>
      </c>
      <c r="D165" s="20" t="s">
        <v>214</v>
      </c>
      <c r="E165" s="22">
        <v>192</v>
      </c>
      <c r="F165" s="22">
        <v>130000</v>
      </c>
      <c r="G165" s="22">
        <f t="shared" si="36"/>
        <v>135200</v>
      </c>
      <c r="H165" s="22">
        <f t="shared" si="37"/>
        <v>137800</v>
      </c>
      <c r="I165" s="22">
        <f t="shared" si="38"/>
        <v>140400</v>
      </c>
      <c r="J165" s="64" t="s">
        <v>110</v>
      </c>
      <c r="K165" s="20" t="s">
        <v>215</v>
      </c>
      <c r="L165" s="36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23"/>
      <c r="AB165" s="23"/>
      <c r="AC165" s="23"/>
      <c r="AD165" s="23"/>
    </row>
    <row r="166" spans="1:30" s="4" customFormat="1" ht="23.4">
      <c r="A166" s="18"/>
      <c r="B166" s="19">
        <v>4</v>
      </c>
      <c r="C166" s="19">
        <v>1400002</v>
      </c>
      <c r="D166" s="20" t="s">
        <v>216</v>
      </c>
      <c r="E166" s="22">
        <v>100</v>
      </c>
      <c r="F166" s="22">
        <v>170000</v>
      </c>
      <c r="G166" s="22">
        <f t="shared" si="36"/>
        <v>176800</v>
      </c>
      <c r="H166" s="22">
        <f t="shared" si="37"/>
        <v>180200</v>
      </c>
      <c r="I166" s="22">
        <f t="shared" si="38"/>
        <v>183600</v>
      </c>
      <c r="J166" s="64" t="s">
        <v>217</v>
      </c>
      <c r="K166" s="20" t="s">
        <v>213</v>
      </c>
      <c r="L166" s="36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23"/>
      <c r="AB166" s="23"/>
      <c r="AC166" s="23"/>
      <c r="AD166" s="23"/>
    </row>
    <row r="167" spans="1:30" s="4" customFormat="1" ht="23.4">
      <c r="A167" s="18"/>
      <c r="B167" s="19">
        <v>5</v>
      </c>
      <c r="C167" s="19">
        <v>1400011</v>
      </c>
      <c r="D167" s="20" t="s">
        <v>218</v>
      </c>
      <c r="E167" s="22">
        <v>192</v>
      </c>
      <c r="F167" s="22">
        <v>130000</v>
      </c>
      <c r="G167" s="22">
        <f t="shared" si="36"/>
        <v>135200</v>
      </c>
      <c r="H167" s="22">
        <f t="shared" si="37"/>
        <v>137800</v>
      </c>
      <c r="I167" s="22">
        <f t="shared" si="38"/>
        <v>140400</v>
      </c>
      <c r="J167" s="64" t="s">
        <v>110</v>
      </c>
      <c r="K167" s="20" t="s">
        <v>215</v>
      </c>
      <c r="L167" s="36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23"/>
      <c r="AB167" s="23"/>
      <c r="AC167" s="23"/>
      <c r="AD167" s="23"/>
    </row>
    <row r="168" spans="1:30" s="4" customFormat="1" ht="23.4">
      <c r="A168" s="18"/>
      <c r="B168" s="19">
        <v>6</v>
      </c>
      <c r="C168" s="19">
        <v>1400003</v>
      </c>
      <c r="D168" s="20" t="s">
        <v>219</v>
      </c>
      <c r="E168" s="22">
        <v>192</v>
      </c>
      <c r="F168" s="22">
        <v>143000</v>
      </c>
      <c r="G168" s="22">
        <f t="shared" si="36"/>
        <v>148720</v>
      </c>
      <c r="H168" s="22">
        <f t="shared" si="37"/>
        <v>151580</v>
      </c>
      <c r="I168" s="22">
        <f t="shared" si="38"/>
        <v>154440</v>
      </c>
      <c r="J168" s="64" t="s">
        <v>50</v>
      </c>
      <c r="K168" s="20" t="s">
        <v>215</v>
      </c>
      <c r="L168" s="36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23"/>
      <c r="AB168" s="23"/>
      <c r="AC168" s="23"/>
      <c r="AD168" s="23"/>
    </row>
    <row r="169" spans="1:30" s="4" customFormat="1" ht="23.4">
      <c r="A169" s="18"/>
      <c r="B169" s="19">
        <v>7</v>
      </c>
      <c r="C169" s="19">
        <v>1400004</v>
      </c>
      <c r="D169" s="20" t="s">
        <v>220</v>
      </c>
      <c r="E169" s="22">
        <v>33</v>
      </c>
      <c r="F169" s="22">
        <v>143000</v>
      </c>
      <c r="G169" s="22">
        <f t="shared" si="36"/>
        <v>148720</v>
      </c>
      <c r="H169" s="22">
        <f t="shared" si="37"/>
        <v>151580</v>
      </c>
      <c r="I169" s="22">
        <f t="shared" si="38"/>
        <v>154440</v>
      </c>
      <c r="J169" s="64" t="s">
        <v>50</v>
      </c>
      <c r="K169" s="20" t="s">
        <v>215</v>
      </c>
      <c r="L169" s="36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23"/>
      <c r="AB169" s="23"/>
      <c r="AC169" s="23"/>
      <c r="AD169" s="23"/>
    </row>
    <row r="170" spans="1:30" s="4" customFormat="1" ht="23.4">
      <c r="A170" s="18"/>
      <c r="B170" s="19">
        <v>8</v>
      </c>
      <c r="C170" s="19">
        <v>1400010</v>
      </c>
      <c r="D170" s="20" t="s">
        <v>221</v>
      </c>
      <c r="E170" s="22">
        <v>165</v>
      </c>
      <c r="F170" s="22">
        <v>130000</v>
      </c>
      <c r="G170" s="22">
        <f t="shared" si="36"/>
        <v>135200</v>
      </c>
      <c r="H170" s="22">
        <f t="shared" si="37"/>
        <v>137800</v>
      </c>
      <c r="I170" s="22">
        <f t="shared" si="38"/>
        <v>140400</v>
      </c>
      <c r="J170" s="64" t="s">
        <v>110</v>
      </c>
      <c r="K170" s="20" t="s">
        <v>215</v>
      </c>
      <c r="L170" s="36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23"/>
      <c r="AB170" s="23"/>
      <c r="AC170" s="23"/>
      <c r="AD170" s="23"/>
    </row>
    <row r="171" spans="1:30" s="4" customFormat="1" ht="23.4">
      <c r="A171" s="18"/>
      <c r="B171" s="19">
        <v>9</v>
      </c>
      <c r="C171" s="19">
        <v>1400005</v>
      </c>
      <c r="D171" s="20" t="s">
        <v>222</v>
      </c>
      <c r="E171" s="22">
        <v>39.692307692307701</v>
      </c>
      <c r="F171" s="22">
        <v>143000</v>
      </c>
      <c r="G171" s="22">
        <f t="shared" si="36"/>
        <v>148720</v>
      </c>
      <c r="H171" s="22">
        <f t="shared" si="37"/>
        <v>151580</v>
      </c>
      <c r="I171" s="22">
        <f t="shared" si="38"/>
        <v>154440</v>
      </c>
      <c r="J171" s="64" t="s">
        <v>122</v>
      </c>
      <c r="K171" s="20" t="s">
        <v>213</v>
      </c>
      <c r="L171" s="36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23"/>
      <c r="AB171" s="23"/>
      <c r="AC171" s="23"/>
      <c r="AD171" s="23"/>
    </row>
    <row r="172" spans="1:30" s="4" customFormat="1" ht="23.4">
      <c r="A172" s="18"/>
      <c r="B172" s="19">
        <v>10</v>
      </c>
      <c r="C172" s="19">
        <v>1400006</v>
      </c>
      <c r="D172" s="20" t="s">
        <v>223</v>
      </c>
      <c r="E172" s="22">
        <v>60</v>
      </c>
      <c r="F172" s="22">
        <v>143000</v>
      </c>
      <c r="G172" s="22">
        <f t="shared" si="36"/>
        <v>148720</v>
      </c>
      <c r="H172" s="22">
        <f t="shared" si="37"/>
        <v>151580</v>
      </c>
      <c r="I172" s="22">
        <f t="shared" si="38"/>
        <v>154440</v>
      </c>
      <c r="J172" s="64" t="s">
        <v>224</v>
      </c>
      <c r="K172" s="20" t="s">
        <v>213</v>
      </c>
      <c r="L172" s="36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23"/>
      <c r="AB172" s="23"/>
      <c r="AC172" s="23"/>
      <c r="AD172" s="23"/>
    </row>
    <row r="173" spans="1:30" s="4" customFormat="1" ht="23.4">
      <c r="A173" s="18"/>
      <c r="B173" s="19">
        <v>11</v>
      </c>
      <c r="C173" s="19">
        <v>1400007</v>
      </c>
      <c r="D173" s="20" t="s">
        <v>225</v>
      </c>
      <c r="E173" s="22">
        <v>180</v>
      </c>
      <c r="F173" s="22">
        <v>162871</v>
      </c>
      <c r="G173" s="22">
        <f t="shared" si="36"/>
        <v>169385.84</v>
      </c>
      <c r="H173" s="22">
        <f t="shared" si="37"/>
        <v>172643.26</v>
      </c>
      <c r="I173" s="22">
        <f t="shared" si="38"/>
        <v>175900.68000000002</v>
      </c>
      <c r="J173" s="64" t="s">
        <v>226</v>
      </c>
      <c r="K173" s="20" t="s">
        <v>227</v>
      </c>
      <c r="L173" s="36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23"/>
      <c r="AB173" s="23"/>
      <c r="AC173" s="23"/>
      <c r="AD173" s="23"/>
    </row>
    <row r="174" spans="1:30" ht="23.4">
      <c r="A174" s="5"/>
      <c r="B174" s="83"/>
      <c r="C174" s="84"/>
      <c r="D174" s="84"/>
      <c r="E174" s="84"/>
      <c r="F174" s="84"/>
      <c r="G174" s="84"/>
      <c r="H174" s="84"/>
      <c r="I174" s="84"/>
      <c r="J174" s="84"/>
      <c r="K174" s="84"/>
      <c r="L174" s="63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7"/>
      <c r="AB174" s="7"/>
      <c r="AC174" s="7"/>
      <c r="AD174" s="7"/>
    </row>
    <row r="175" spans="1:30" ht="23.4">
      <c r="A175" s="5"/>
      <c r="B175" s="93" t="s">
        <v>228</v>
      </c>
      <c r="C175" s="94"/>
      <c r="D175" s="94"/>
      <c r="E175" s="94"/>
      <c r="F175" s="94"/>
      <c r="G175" s="94"/>
      <c r="H175" s="94"/>
      <c r="I175" s="94"/>
      <c r="J175" s="94"/>
      <c r="K175" s="95"/>
      <c r="L175" s="63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7"/>
      <c r="AB175" s="7"/>
      <c r="AC175" s="7"/>
      <c r="AD175" s="7"/>
    </row>
    <row r="176" spans="1:30" ht="45.6">
      <c r="A176" s="5"/>
      <c r="B176" s="39" t="s">
        <v>14</v>
      </c>
      <c r="C176" s="38" t="s">
        <v>15</v>
      </c>
      <c r="D176" s="39" t="s">
        <v>16</v>
      </c>
      <c r="E176" s="39" t="s">
        <v>18</v>
      </c>
      <c r="F176" s="39" t="s">
        <v>229</v>
      </c>
      <c r="G176" s="39" t="s">
        <v>230</v>
      </c>
      <c r="H176" s="39" t="s">
        <v>22</v>
      </c>
      <c r="I176" s="39" t="s">
        <v>231</v>
      </c>
      <c r="J176" s="39" t="s">
        <v>150</v>
      </c>
      <c r="K176" s="40" t="s">
        <v>24</v>
      </c>
      <c r="L176" s="63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7"/>
      <c r="AA176" s="7"/>
      <c r="AB176" s="7"/>
      <c r="AC176" s="7"/>
      <c r="AD176" s="7"/>
    </row>
    <row r="177" spans="1:30" s="4" customFormat="1" ht="23.4">
      <c r="A177" s="65"/>
      <c r="B177" s="19">
        <v>1</v>
      </c>
      <c r="C177" s="19">
        <v>1500001</v>
      </c>
      <c r="D177" s="20" t="s">
        <v>232</v>
      </c>
      <c r="E177" s="19">
        <v>24</v>
      </c>
      <c r="F177" s="22">
        <v>170000</v>
      </c>
      <c r="G177" s="22">
        <f t="shared" ref="G177:G178" si="39">F177*1.05</f>
        <v>178500</v>
      </c>
      <c r="H177" s="22">
        <f t="shared" ref="H177:H178" si="40">F177*1.08</f>
        <v>183600</v>
      </c>
      <c r="I177" s="22">
        <f t="shared" ref="I177:I178" si="41">F177*1.1</f>
        <v>187000.00000000003</v>
      </c>
      <c r="J177" s="19" t="s">
        <v>233</v>
      </c>
      <c r="K177" s="20" t="s">
        <v>234</v>
      </c>
      <c r="L177" s="36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23"/>
      <c r="Z177" s="23"/>
      <c r="AA177" s="23"/>
      <c r="AB177" s="23"/>
      <c r="AC177" s="23"/>
      <c r="AD177" s="23"/>
    </row>
    <row r="178" spans="1:30" s="4" customFormat="1" ht="23.4">
      <c r="A178" s="65"/>
      <c r="B178" s="19">
        <v>2</v>
      </c>
      <c r="C178" s="19">
        <v>1500002</v>
      </c>
      <c r="D178" s="20" t="s">
        <v>235</v>
      </c>
      <c r="E178" s="19">
        <v>200</v>
      </c>
      <c r="F178" s="22">
        <v>104795.82</v>
      </c>
      <c r="G178" s="22">
        <f t="shared" si="39"/>
        <v>110035.61100000002</v>
      </c>
      <c r="H178" s="22">
        <f t="shared" si="40"/>
        <v>113179.48560000001</v>
      </c>
      <c r="I178" s="22">
        <f t="shared" si="41"/>
        <v>115275.40200000002</v>
      </c>
      <c r="J178" s="19" t="s">
        <v>236</v>
      </c>
      <c r="K178" s="20" t="s">
        <v>234</v>
      </c>
      <c r="L178" s="3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23"/>
      <c r="AA178" s="23"/>
      <c r="AB178" s="23"/>
      <c r="AC178" s="23"/>
      <c r="AD178" s="23"/>
    </row>
    <row r="179" spans="1:30" s="4" customFormat="1" ht="23.4">
      <c r="A179" s="65"/>
      <c r="B179" s="19">
        <f t="shared" ref="B179:B192" si="42">+B178+1</f>
        <v>3</v>
      </c>
      <c r="C179" s="19">
        <v>1500003</v>
      </c>
      <c r="D179" s="20" t="s">
        <v>237</v>
      </c>
      <c r="E179" s="19">
        <v>200</v>
      </c>
      <c r="F179" s="22">
        <v>26198.95</v>
      </c>
      <c r="G179" s="22">
        <f t="shared" ref="G179" si="43">F179*1.05</f>
        <v>27508.897500000003</v>
      </c>
      <c r="H179" s="22">
        <f t="shared" ref="H179" si="44">F179*1.08</f>
        <v>28294.866000000002</v>
      </c>
      <c r="I179" s="22">
        <f t="shared" ref="I179" si="45">F179*1.1</f>
        <v>28818.845000000005</v>
      </c>
      <c r="J179" s="19" t="s">
        <v>238</v>
      </c>
      <c r="K179" s="20" t="s">
        <v>234</v>
      </c>
      <c r="L179" s="36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23"/>
      <c r="AA179" s="23"/>
      <c r="AB179" s="23"/>
      <c r="AC179" s="23"/>
      <c r="AD179" s="23"/>
    </row>
    <row r="180" spans="1:30" s="4" customFormat="1" ht="23.4">
      <c r="A180" s="65"/>
      <c r="B180" s="19">
        <f t="shared" si="42"/>
        <v>4</v>
      </c>
      <c r="C180" s="19">
        <v>1500004</v>
      </c>
      <c r="D180" s="20" t="s">
        <v>239</v>
      </c>
      <c r="E180" s="19">
        <v>6</v>
      </c>
      <c r="F180" s="22">
        <v>350000</v>
      </c>
      <c r="G180" s="22">
        <f t="shared" ref="G180:G185" si="46">F180*1.05</f>
        <v>367500</v>
      </c>
      <c r="H180" s="22">
        <f t="shared" ref="H180:H185" si="47">F180*1.08</f>
        <v>378000</v>
      </c>
      <c r="I180" s="22">
        <f t="shared" ref="I180:I185" si="48">F180*1.1</f>
        <v>385000.00000000006</v>
      </c>
      <c r="J180" s="19" t="s">
        <v>233</v>
      </c>
      <c r="K180" s="20" t="s">
        <v>240</v>
      </c>
      <c r="L180" s="36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23"/>
      <c r="Z180" s="23"/>
      <c r="AA180" s="23"/>
      <c r="AB180" s="23"/>
      <c r="AC180" s="23"/>
      <c r="AD180" s="23"/>
    </row>
    <row r="181" spans="1:30" s="4" customFormat="1" ht="23.4">
      <c r="A181" s="18"/>
      <c r="B181" s="19">
        <f t="shared" si="42"/>
        <v>5</v>
      </c>
      <c r="C181" s="19">
        <v>1500005</v>
      </c>
      <c r="D181" s="20" t="s">
        <v>241</v>
      </c>
      <c r="E181" s="19">
        <v>40</v>
      </c>
      <c r="F181" s="22">
        <v>400000</v>
      </c>
      <c r="G181" s="22">
        <f t="shared" si="46"/>
        <v>420000</v>
      </c>
      <c r="H181" s="22">
        <f t="shared" si="47"/>
        <v>432000</v>
      </c>
      <c r="I181" s="22">
        <f t="shared" si="48"/>
        <v>440000.00000000006</v>
      </c>
      <c r="J181" s="19" t="s">
        <v>233</v>
      </c>
      <c r="K181" s="20" t="s">
        <v>242</v>
      </c>
      <c r="L181" s="36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23"/>
      <c r="AA181" s="23"/>
      <c r="AB181" s="23"/>
      <c r="AC181" s="23"/>
      <c r="AD181" s="23"/>
    </row>
    <row r="182" spans="1:30" s="4" customFormat="1" ht="23.4">
      <c r="A182" s="65"/>
      <c r="B182" s="19">
        <f t="shared" si="42"/>
        <v>6</v>
      </c>
      <c r="C182" s="19">
        <v>1500006</v>
      </c>
      <c r="D182" s="20" t="s">
        <v>243</v>
      </c>
      <c r="E182" s="19">
        <v>30</v>
      </c>
      <c r="F182" s="22">
        <v>550041</v>
      </c>
      <c r="G182" s="22">
        <f t="shared" si="46"/>
        <v>577543.05000000005</v>
      </c>
      <c r="H182" s="22">
        <f t="shared" si="47"/>
        <v>594044.28</v>
      </c>
      <c r="I182" s="22">
        <f t="shared" si="48"/>
        <v>605045.10000000009</v>
      </c>
      <c r="J182" s="19" t="s">
        <v>233</v>
      </c>
      <c r="K182" s="20" t="s">
        <v>244</v>
      </c>
      <c r="L182" s="36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23"/>
      <c r="Z182" s="23"/>
      <c r="AA182" s="23"/>
      <c r="AB182" s="23"/>
      <c r="AC182" s="23"/>
      <c r="AD182" s="23"/>
    </row>
    <row r="183" spans="1:30" s="4" customFormat="1" ht="23.4">
      <c r="A183" s="65"/>
      <c r="B183" s="19">
        <f t="shared" si="42"/>
        <v>7</v>
      </c>
      <c r="C183" s="19">
        <v>1500007</v>
      </c>
      <c r="D183" s="20" t="s">
        <v>245</v>
      </c>
      <c r="E183" s="19">
        <v>100</v>
      </c>
      <c r="F183" s="22">
        <v>195000</v>
      </c>
      <c r="G183" s="22">
        <f t="shared" si="46"/>
        <v>204750</v>
      </c>
      <c r="H183" s="22">
        <f t="shared" si="47"/>
        <v>210600</v>
      </c>
      <c r="I183" s="22">
        <f t="shared" si="48"/>
        <v>214500.00000000003</v>
      </c>
      <c r="J183" s="19" t="s">
        <v>233</v>
      </c>
      <c r="K183" s="20" t="s">
        <v>246</v>
      </c>
      <c r="L183" s="36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23"/>
      <c r="Y183" s="23"/>
      <c r="Z183" s="23"/>
      <c r="AA183" s="23"/>
      <c r="AB183" s="23"/>
      <c r="AC183" s="23"/>
      <c r="AD183" s="23"/>
    </row>
    <row r="184" spans="1:30" s="4" customFormat="1" ht="23.4">
      <c r="A184" s="65"/>
      <c r="B184" s="19">
        <f t="shared" si="42"/>
        <v>8</v>
      </c>
      <c r="C184" s="19">
        <v>1500008</v>
      </c>
      <c r="D184" s="20" t="s">
        <v>247</v>
      </c>
      <c r="E184" s="19">
        <v>40</v>
      </c>
      <c r="F184" s="22">
        <v>200000</v>
      </c>
      <c r="G184" s="22">
        <f t="shared" si="46"/>
        <v>210000</v>
      </c>
      <c r="H184" s="22">
        <f t="shared" si="47"/>
        <v>216000</v>
      </c>
      <c r="I184" s="22">
        <f t="shared" si="48"/>
        <v>220000.00000000003</v>
      </c>
      <c r="J184" s="19" t="s">
        <v>233</v>
      </c>
      <c r="K184" s="20" t="s">
        <v>240</v>
      </c>
      <c r="L184" s="36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23"/>
      <c r="AA184" s="23"/>
      <c r="AB184" s="23"/>
      <c r="AC184" s="23"/>
      <c r="AD184" s="23"/>
    </row>
    <row r="185" spans="1:30" s="4" customFormat="1" ht="23.4">
      <c r="A185" s="18"/>
      <c r="B185" s="19">
        <f t="shared" si="42"/>
        <v>9</v>
      </c>
      <c r="C185" s="19">
        <v>1500033</v>
      </c>
      <c r="D185" s="20" t="s">
        <v>248</v>
      </c>
      <c r="E185" s="19">
        <v>100</v>
      </c>
      <c r="F185" s="22">
        <v>110000</v>
      </c>
      <c r="G185" s="22">
        <f t="shared" si="46"/>
        <v>115500</v>
      </c>
      <c r="H185" s="22">
        <f t="shared" si="47"/>
        <v>118800.00000000001</v>
      </c>
      <c r="I185" s="22">
        <f t="shared" si="48"/>
        <v>121000.00000000001</v>
      </c>
      <c r="J185" s="19" t="s">
        <v>233</v>
      </c>
      <c r="K185" s="20" t="s">
        <v>249</v>
      </c>
      <c r="L185" s="36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23"/>
      <c r="AA185" s="23"/>
      <c r="AB185" s="23"/>
      <c r="AC185" s="23"/>
      <c r="AD185" s="23"/>
    </row>
    <row r="186" spans="1:30" s="4" customFormat="1" ht="23.4">
      <c r="A186" s="18"/>
      <c r="B186" s="19">
        <f t="shared" si="42"/>
        <v>10</v>
      </c>
      <c r="C186" s="19">
        <v>1500010</v>
      </c>
      <c r="D186" s="20" t="s">
        <v>250</v>
      </c>
      <c r="E186" s="19" t="s">
        <v>251</v>
      </c>
      <c r="F186" s="22">
        <v>25800</v>
      </c>
      <c r="G186" s="22">
        <f t="shared" ref="G186:G192" si="49">F186*1.05</f>
        <v>27090</v>
      </c>
      <c r="H186" s="22">
        <f t="shared" ref="H186:H192" si="50">F186*1.08</f>
        <v>27864.000000000004</v>
      </c>
      <c r="I186" s="22">
        <f t="shared" ref="I186:I192" si="51">F186*1.1</f>
        <v>28380.000000000004</v>
      </c>
      <c r="J186" s="19" t="s">
        <v>233</v>
      </c>
      <c r="K186" s="20" t="s">
        <v>252</v>
      </c>
      <c r="L186" s="36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23"/>
      <c r="AA186" s="23"/>
      <c r="AB186" s="23"/>
      <c r="AC186" s="23"/>
      <c r="AD186" s="23"/>
    </row>
    <row r="187" spans="1:30" s="4" customFormat="1" ht="23.4">
      <c r="A187" s="18"/>
      <c r="B187" s="19">
        <f t="shared" si="42"/>
        <v>11</v>
      </c>
      <c r="C187" s="19">
        <v>1500012</v>
      </c>
      <c r="D187" s="20" t="s">
        <v>253</v>
      </c>
      <c r="E187" s="19">
        <v>24</v>
      </c>
      <c r="F187" s="22">
        <v>450000</v>
      </c>
      <c r="G187" s="22">
        <f t="shared" si="49"/>
        <v>472500</v>
      </c>
      <c r="H187" s="22">
        <f t="shared" si="50"/>
        <v>486000.00000000006</v>
      </c>
      <c r="I187" s="22">
        <f t="shared" si="51"/>
        <v>495000.00000000006</v>
      </c>
      <c r="J187" s="19" t="s">
        <v>233</v>
      </c>
      <c r="K187" s="20" t="s">
        <v>240</v>
      </c>
      <c r="L187" s="36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23"/>
      <c r="AA187" s="23"/>
      <c r="AB187" s="23"/>
      <c r="AC187" s="23"/>
      <c r="AD187" s="23"/>
    </row>
    <row r="188" spans="1:30" s="4" customFormat="1" ht="23.4">
      <c r="A188" s="18"/>
      <c r="B188" s="19">
        <f t="shared" si="42"/>
        <v>12</v>
      </c>
      <c r="C188" s="19">
        <v>1500013</v>
      </c>
      <c r="D188" s="20" t="s">
        <v>254</v>
      </c>
      <c r="E188" s="22">
        <v>24</v>
      </c>
      <c r="F188" s="22">
        <v>560000</v>
      </c>
      <c r="G188" s="22">
        <f t="shared" si="49"/>
        <v>588000</v>
      </c>
      <c r="H188" s="22">
        <f t="shared" si="50"/>
        <v>604800</v>
      </c>
      <c r="I188" s="22">
        <f t="shared" si="51"/>
        <v>616000</v>
      </c>
      <c r="J188" s="19" t="s">
        <v>233</v>
      </c>
      <c r="K188" s="20" t="s">
        <v>234</v>
      </c>
      <c r="L188" s="36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23"/>
      <c r="AA188" s="23"/>
      <c r="AB188" s="23"/>
      <c r="AC188" s="23"/>
      <c r="AD188" s="23"/>
    </row>
    <row r="189" spans="1:30" s="4" customFormat="1" ht="23.4">
      <c r="A189" s="65"/>
      <c r="B189" s="19">
        <f t="shared" si="42"/>
        <v>13</v>
      </c>
      <c r="C189" s="19">
        <v>1500032</v>
      </c>
      <c r="D189" s="20" t="s">
        <v>255</v>
      </c>
      <c r="E189" s="22">
        <v>24</v>
      </c>
      <c r="F189" s="22">
        <v>560000</v>
      </c>
      <c r="G189" s="22">
        <f t="shared" si="49"/>
        <v>588000</v>
      </c>
      <c r="H189" s="22">
        <f t="shared" si="50"/>
        <v>604800</v>
      </c>
      <c r="I189" s="22">
        <f t="shared" si="51"/>
        <v>616000</v>
      </c>
      <c r="J189" s="19" t="s">
        <v>233</v>
      </c>
      <c r="K189" s="20" t="s">
        <v>234</v>
      </c>
      <c r="L189" s="36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23"/>
      <c r="AA189" s="23"/>
      <c r="AB189" s="23"/>
      <c r="AC189" s="23"/>
      <c r="AD189" s="23"/>
    </row>
    <row r="190" spans="1:30" s="4" customFormat="1" ht="23.4">
      <c r="A190" s="18"/>
      <c r="B190" s="19">
        <f t="shared" si="42"/>
        <v>14</v>
      </c>
      <c r="C190" s="19">
        <v>1500016</v>
      </c>
      <c r="D190" s="20" t="s">
        <v>256</v>
      </c>
      <c r="E190" s="19">
        <v>50</v>
      </c>
      <c r="F190" s="22">
        <v>60000</v>
      </c>
      <c r="G190" s="22">
        <f t="shared" si="49"/>
        <v>63000</v>
      </c>
      <c r="H190" s="22">
        <f t="shared" si="50"/>
        <v>64800.000000000007</v>
      </c>
      <c r="I190" s="22">
        <f t="shared" si="51"/>
        <v>66000</v>
      </c>
      <c r="J190" s="19" t="s">
        <v>233</v>
      </c>
      <c r="K190" s="20" t="s">
        <v>257</v>
      </c>
      <c r="L190" s="36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23"/>
      <c r="AA190" s="23"/>
      <c r="AB190" s="23"/>
      <c r="AC190" s="23"/>
      <c r="AD190" s="23"/>
    </row>
    <row r="191" spans="1:30" s="4" customFormat="1" ht="23.4">
      <c r="A191" s="18"/>
      <c r="B191" s="19">
        <f t="shared" si="42"/>
        <v>15</v>
      </c>
      <c r="C191" s="19">
        <v>1500017</v>
      </c>
      <c r="D191" s="20" t="s">
        <v>258</v>
      </c>
      <c r="E191" s="19">
        <v>50</v>
      </c>
      <c r="F191" s="22">
        <v>50000</v>
      </c>
      <c r="G191" s="22">
        <f t="shared" si="49"/>
        <v>52500</v>
      </c>
      <c r="H191" s="22">
        <f t="shared" si="50"/>
        <v>54000</v>
      </c>
      <c r="I191" s="22">
        <f t="shared" si="51"/>
        <v>55000.000000000007</v>
      </c>
      <c r="J191" s="19" t="s">
        <v>233</v>
      </c>
      <c r="K191" s="20" t="s">
        <v>257</v>
      </c>
      <c r="L191" s="36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23"/>
      <c r="AA191" s="23"/>
      <c r="AB191" s="23"/>
      <c r="AC191" s="23"/>
      <c r="AD191" s="23"/>
    </row>
    <row r="192" spans="1:30" s="4" customFormat="1" ht="23.4">
      <c r="A192" s="18"/>
      <c r="B192" s="19">
        <f t="shared" si="42"/>
        <v>16</v>
      </c>
      <c r="C192" s="19">
        <v>1500018</v>
      </c>
      <c r="D192" s="20" t="s">
        <v>259</v>
      </c>
      <c r="E192" s="19">
        <v>50</v>
      </c>
      <c r="F192" s="22">
        <v>40000</v>
      </c>
      <c r="G192" s="22">
        <f t="shared" si="49"/>
        <v>42000</v>
      </c>
      <c r="H192" s="22">
        <f t="shared" si="50"/>
        <v>43200</v>
      </c>
      <c r="I192" s="22">
        <f t="shared" si="51"/>
        <v>44000</v>
      </c>
      <c r="J192" s="19" t="s">
        <v>233</v>
      </c>
      <c r="K192" s="20" t="s">
        <v>257</v>
      </c>
      <c r="L192" s="36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23"/>
      <c r="AA192" s="23"/>
      <c r="AB192" s="23"/>
      <c r="AC192" s="23"/>
      <c r="AD192" s="23"/>
    </row>
    <row r="193" spans="1:30" s="4" customFormat="1" ht="23.4">
      <c r="A193" s="65"/>
      <c r="B193" s="19">
        <f t="shared" ref="B193:B198" si="52">+B192+1</f>
        <v>17</v>
      </c>
      <c r="C193" s="19">
        <v>1500024</v>
      </c>
      <c r="D193" s="20" t="s">
        <v>260</v>
      </c>
      <c r="E193" s="19">
        <v>1</v>
      </c>
      <c r="F193" s="22">
        <v>20146990.057599999</v>
      </c>
      <c r="G193" s="22">
        <f t="shared" ref="G193:G198" si="53">F193*1.05</f>
        <v>21154339.560479999</v>
      </c>
      <c r="H193" s="22">
        <f t="shared" ref="H193:H198" si="54">F193*1.08</f>
        <v>21758749.262208</v>
      </c>
      <c r="I193" s="22">
        <f t="shared" ref="I193:I198" si="55">F193*1.1</f>
        <v>22161689.063360002</v>
      </c>
      <c r="J193" s="19" t="s">
        <v>233</v>
      </c>
      <c r="K193" s="20" t="s">
        <v>261</v>
      </c>
      <c r="L193" s="36"/>
      <c r="M193" s="18"/>
      <c r="N193" s="18"/>
      <c r="O193" s="2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23"/>
      <c r="AA193" s="23"/>
      <c r="AB193" s="23"/>
      <c r="AC193" s="23"/>
      <c r="AD193" s="23"/>
    </row>
    <row r="194" spans="1:30" s="4" customFormat="1" ht="23.4">
      <c r="A194" s="65"/>
      <c r="B194" s="19">
        <f t="shared" si="52"/>
        <v>18</v>
      </c>
      <c r="C194" s="19">
        <v>1500025</v>
      </c>
      <c r="D194" s="20" t="s">
        <v>262</v>
      </c>
      <c r="E194" s="19">
        <v>1</v>
      </c>
      <c r="F194" s="22">
        <v>895422.08</v>
      </c>
      <c r="G194" s="22">
        <f t="shared" si="53"/>
        <v>940193.18400000001</v>
      </c>
      <c r="H194" s="22">
        <f t="shared" si="54"/>
        <v>967055.84640000004</v>
      </c>
      <c r="I194" s="22">
        <f t="shared" si="55"/>
        <v>984964.28800000006</v>
      </c>
      <c r="J194" s="19" t="s">
        <v>233</v>
      </c>
      <c r="K194" s="20" t="s">
        <v>261</v>
      </c>
      <c r="L194" s="36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23"/>
      <c r="AA194" s="23"/>
      <c r="AB194" s="23"/>
      <c r="AC194" s="23"/>
      <c r="AD194" s="23"/>
    </row>
    <row r="195" spans="1:30" s="4" customFormat="1" ht="23.4">
      <c r="A195" s="18"/>
      <c r="B195" s="19">
        <f t="shared" si="52"/>
        <v>19</v>
      </c>
      <c r="C195" s="19">
        <v>1500026</v>
      </c>
      <c r="D195" s="20" t="s">
        <v>263</v>
      </c>
      <c r="E195" s="19">
        <v>50</v>
      </c>
      <c r="F195" s="22">
        <v>28000</v>
      </c>
      <c r="G195" s="22">
        <f t="shared" si="53"/>
        <v>29400</v>
      </c>
      <c r="H195" s="22">
        <f t="shared" si="54"/>
        <v>30240.000000000004</v>
      </c>
      <c r="I195" s="22">
        <f t="shared" si="55"/>
        <v>30800.000000000004</v>
      </c>
      <c r="J195" s="19" t="s">
        <v>233</v>
      </c>
      <c r="K195" s="20" t="s">
        <v>264</v>
      </c>
      <c r="L195" s="36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23"/>
      <c r="AA195" s="23"/>
      <c r="AB195" s="23"/>
      <c r="AC195" s="23"/>
      <c r="AD195" s="23"/>
    </row>
    <row r="196" spans="1:30" s="4" customFormat="1" ht="23.4">
      <c r="A196" s="18"/>
      <c r="B196" s="19">
        <f t="shared" si="52"/>
        <v>20</v>
      </c>
      <c r="C196" s="19">
        <v>1500027</v>
      </c>
      <c r="D196" s="20" t="s">
        <v>265</v>
      </c>
      <c r="E196" s="19">
        <v>50</v>
      </c>
      <c r="F196" s="22">
        <v>28000</v>
      </c>
      <c r="G196" s="22">
        <f t="shared" si="53"/>
        <v>29400</v>
      </c>
      <c r="H196" s="22">
        <f t="shared" si="54"/>
        <v>30240.000000000004</v>
      </c>
      <c r="I196" s="22">
        <f t="shared" si="55"/>
        <v>30800.000000000004</v>
      </c>
      <c r="J196" s="19" t="s">
        <v>233</v>
      </c>
      <c r="K196" s="20" t="s">
        <v>264</v>
      </c>
      <c r="L196" s="36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23"/>
      <c r="AA196" s="23"/>
      <c r="AB196" s="23"/>
      <c r="AC196" s="23"/>
      <c r="AD196" s="23"/>
    </row>
    <row r="197" spans="1:30" s="4" customFormat="1" ht="23.4">
      <c r="A197" s="18"/>
      <c r="B197" s="47">
        <f t="shared" si="52"/>
        <v>21</v>
      </c>
      <c r="C197" s="47">
        <v>1500028</v>
      </c>
      <c r="D197" s="48" t="s">
        <v>266</v>
      </c>
      <c r="E197" s="19">
        <v>50</v>
      </c>
      <c r="F197" s="46">
        <v>30415.84</v>
      </c>
      <c r="G197" s="46">
        <f t="shared" si="53"/>
        <v>31936.632000000001</v>
      </c>
      <c r="H197" s="46">
        <f t="shared" si="54"/>
        <v>32849.107200000006</v>
      </c>
      <c r="I197" s="46">
        <f t="shared" si="55"/>
        <v>33457.424000000006</v>
      </c>
      <c r="J197" s="47" t="s">
        <v>233</v>
      </c>
      <c r="K197" s="48" t="s">
        <v>264</v>
      </c>
      <c r="L197" s="36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23"/>
      <c r="AB197" s="23"/>
      <c r="AC197" s="23"/>
      <c r="AD197" s="23"/>
    </row>
    <row r="198" spans="1:30" s="4" customFormat="1" ht="23.4">
      <c r="A198" s="65"/>
      <c r="B198" s="55">
        <f t="shared" si="52"/>
        <v>22</v>
      </c>
      <c r="C198" s="55">
        <v>1500029</v>
      </c>
      <c r="D198" s="58" t="s">
        <v>267</v>
      </c>
      <c r="E198" s="55" t="s">
        <v>268</v>
      </c>
      <c r="F198" s="57">
        <v>24000</v>
      </c>
      <c r="G198" s="57">
        <f t="shared" si="53"/>
        <v>25200</v>
      </c>
      <c r="H198" s="57">
        <f t="shared" si="54"/>
        <v>25920</v>
      </c>
      <c r="I198" s="57">
        <f t="shared" si="55"/>
        <v>26400.000000000004</v>
      </c>
      <c r="J198" s="55" t="s">
        <v>233</v>
      </c>
      <c r="K198" s="58" t="s">
        <v>269</v>
      </c>
      <c r="L198" s="36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23"/>
      <c r="AA198" s="23"/>
      <c r="AB198" s="23"/>
      <c r="AC198" s="23"/>
      <c r="AD198" s="23"/>
    </row>
    <row r="199" spans="1:30" ht="23.4">
      <c r="A199" s="7"/>
      <c r="B199" s="60"/>
      <c r="C199" s="60"/>
      <c r="D199" s="63"/>
      <c r="E199" s="62"/>
      <c r="F199" s="62"/>
      <c r="G199" s="62"/>
      <c r="H199" s="62"/>
      <c r="I199" s="62"/>
      <c r="J199" s="85"/>
      <c r="K199" s="63"/>
      <c r="L199" s="63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3.4">
      <c r="A200" s="7"/>
      <c r="B200" s="93" t="s">
        <v>270</v>
      </c>
      <c r="C200" s="94"/>
      <c r="D200" s="94"/>
      <c r="E200" s="94"/>
      <c r="F200" s="94"/>
      <c r="G200" s="94"/>
      <c r="H200" s="94"/>
      <c r="I200" s="94"/>
      <c r="J200" s="94"/>
      <c r="K200" s="95"/>
      <c r="L200" s="63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45.6">
      <c r="A201" s="7"/>
      <c r="B201" s="39" t="s">
        <v>14</v>
      </c>
      <c r="C201" s="38" t="s">
        <v>15</v>
      </c>
      <c r="D201" s="39" t="s">
        <v>16</v>
      </c>
      <c r="E201" s="39" t="s">
        <v>18</v>
      </c>
      <c r="F201" s="39" t="s">
        <v>71</v>
      </c>
      <c r="G201" s="39" t="s">
        <v>87</v>
      </c>
      <c r="H201" s="39" t="s">
        <v>21</v>
      </c>
      <c r="I201" s="39" t="s">
        <v>22</v>
      </c>
      <c r="J201" s="39" t="s">
        <v>150</v>
      </c>
      <c r="K201" s="39" t="s">
        <v>24</v>
      </c>
      <c r="L201" s="63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s="4" customFormat="1" ht="23.4">
      <c r="A202" s="23"/>
      <c r="B202" s="19">
        <v>1</v>
      </c>
      <c r="C202" s="19">
        <v>1800007</v>
      </c>
      <c r="D202" s="20" t="s">
        <v>271</v>
      </c>
      <c r="E202" s="22">
        <v>42</v>
      </c>
      <c r="F202" s="22">
        <v>150250</v>
      </c>
      <c r="G202" s="22">
        <f t="shared" ref="G202:G210" si="56">F202*1.04</f>
        <v>156260</v>
      </c>
      <c r="H202" s="22">
        <f t="shared" ref="H202:H210" si="57">F202*1.06</f>
        <v>159265</v>
      </c>
      <c r="I202" s="22">
        <f t="shared" ref="I202:I210" si="58">F202*1.08</f>
        <v>162270</v>
      </c>
      <c r="J202" s="64" t="s">
        <v>272</v>
      </c>
      <c r="K202" s="20" t="s">
        <v>273</v>
      </c>
      <c r="L202" s="36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1:30" s="4" customFormat="1" ht="23.4">
      <c r="A203" s="23"/>
      <c r="B203" s="19">
        <v>2</v>
      </c>
      <c r="C203" s="19">
        <v>1800006</v>
      </c>
      <c r="D203" s="20" t="s">
        <v>274</v>
      </c>
      <c r="E203" s="22">
        <v>49</v>
      </c>
      <c r="F203" s="22">
        <v>150250</v>
      </c>
      <c r="G203" s="22">
        <f t="shared" si="56"/>
        <v>156260</v>
      </c>
      <c r="H203" s="22">
        <f t="shared" si="57"/>
        <v>159265</v>
      </c>
      <c r="I203" s="22">
        <f t="shared" si="58"/>
        <v>162270</v>
      </c>
      <c r="J203" s="64" t="s">
        <v>272</v>
      </c>
      <c r="K203" s="20" t="s">
        <v>273</v>
      </c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1:30" s="4" customFormat="1" ht="23.4">
      <c r="A204" s="23"/>
      <c r="B204" s="19">
        <f>+B203+1</f>
        <v>3</v>
      </c>
      <c r="C204" s="19">
        <v>1800002</v>
      </c>
      <c r="D204" s="20" t="s">
        <v>275</v>
      </c>
      <c r="E204" s="22">
        <v>49</v>
      </c>
      <c r="F204" s="22">
        <v>178000</v>
      </c>
      <c r="G204" s="22">
        <f t="shared" si="56"/>
        <v>185120</v>
      </c>
      <c r="H204" s="22">
        <f t="shared" si="57"/>
        <v>188680</v>
      </c>
      <c r="I204" s="22">
        <f t="shared" si="58"/>
        <v>192240</v>
      </c>
      <c r="J204" s="64" t="s">
        <v>152</v>
      </c>
      <c r="K204" s="20" t="s">
        <v>273</v>
      </c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30" s="4" customFormat="1" ht="23.4">
      <c r="A205" s="23"/>
      <c r="B205" s="19">
        <f>+B204+1</f>
        <v>4</v>
      </c>
      <c r="C205" s="19">
        <v>1800001</v>
      </c>
      <c r="D205" s="20" t="s">
        <v>276</v>
      </c>
      <c r="E205" s="22">
        <v>36</v>
      </c>
      <c r="F205" s="22">
        <v>309848</v>
      </c>
      <c r="G205" s="22">
        <f t="shared" si="56"/>
        <v>322241.91999999998</v>
      </c>
      <c r="H205" s="22">
        <f t="shared" si="57"/>
        <v>328438.88</v>
      </c>
      <c r="I205" s="22">
        <f t="shared" si="58"/>
        <v>334635.84000000003</v>
      </c>
      <c r="J205" s="64" t="s">
        <v>152</v>
      </c>
      <c r="K205" s="20" t="s">
        <v>273</v>
      </c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1:30" s="4" customFormat="1" ht="22.8">
      <c r="B206" s="19">
        <f>+B205+1</f>
        <v>5</v>
      </c>
      <c r="C206" s="19">
        <v>1800003</v>
      </c>
      <c r="D206" s="20" t="s">
        <v>277</v>
      </c>
      <c r="E206" s="22">
        <v>49</v>
      </c>
      <c r="F206" s="22">
        <v>205000</v>
      </c>
      <c r="G206" s="22">
        <f t="shared" si="56"/>
        <v>213200</v>
      </c>
      <c r="H206" s="22">
        <f t="shared" si="57"/>
        <v>217300</v>
      </c>
      <c r="I206" s="22">
        <f t="shared" si="58"/>
        <v>221400.00000000003</v>
      </c>
      <c r="J206" s="64" t="s">
        <v>272</v>
      </c>
      <c r="K206" s="20" t="s">
        <v>273</v>
      </c>
    </row>
    <row r="207" spans="1:30" s="4" customFormat="1" ht="22.8">
      <c r="B207" s="19">
        <v>6</v>
      </c>
      <c r="C207" s="19">
        <v>1800008</v>
      </c>
      <c r="D207" s="20" t="s">
        <v>278</v>
      </c>
      <c r="E207" s="22">
        <v>36</v>
      </c>
      <c r="F207" s="22">
        <v>220000</v>
      </c>
      <c r="G207" s="22">
        <f t="shared" si="56"/>
        <v>228800</v>
      </c>
      <c r="H207" s="22">
        <f t="shared" si="57"/>
        <v>233200</v>
      </c>
      <c r="I207" s="22">
        <f t="shared" si="58"/>
        <v>237600.00000000003</v>
      </c>
      <c r="J207" s="64" t="s">
        <v>279</v>
      </c>
      <c r="K207" s="20" t="s">
        <v>273</v>
      </c>
    </row>
    <row r="208" spans="1:30" s="4" customFormat="1" ht="22.8">
      <c r="B208" s="19">
        <v>7</v>
      </c>
      <c r="C208" s="19">
        <v>1800005</v>
      </c>
      <c r="D208" s="20" t="s">
        <v>280</v>
      </c>
      <c r="E208" s="22">
        <v>77</v>
      </c>
      <c r="F208" s="22">
        <v>220000</v>
      </c>
      <c r="G208" s="22">
        <f t="shared" si="56"/>
        <v>228800</v>
      </c>
      <c r="H208" s="22">
        <f t="shared" si="57"/>
        <v>233200</v>
      </c>
      <c r="I208" s="22">
        <f t="shared" si="58"/>
        <v>237600.00000000003</v>
      </c>
      <c r="J208" s="64" t="s">
        <v>281</v>
      </c>
      <c r="K208" s="20" t="s">
        <v>273</v>
      </c>
    </row>
    <row r="209" spans="2:11" s="4" customFormat="1" ht="22.8">
      <c r="B209" s="19">
        <v>8</v>
      </c>
      <c r="C209" s="19">
        <v>1800004</v>
      </c>
      <c r="D209" s="20" t="s">
        <v>282</v>
      </c>
      <c r="E209" s="22">
        <v>49</v>
      </c>
      <c r="F209" s="22">
        <v>178000</v>
      </c>
      <c r="G209" s="22">
        <f t="shared" si="56"/>
        <v>185120</v>
      </c>
      <c r="H209" s="22">
        <f t="shared" si="57"/>
        <v>188680</v>
      </c>
      <c r="I209" s="22">
        <f t="shared" si="58"/>
        <v>192240</v>
      </c>
      <c r="J209" s="64" t="s">
        <v>152</v>
      </c>
      <c r="K209" s="20" t="s">
        <v>273</v>
      </c>
    </row>
    <row r="210" spans="2:11" ht="22.8">
      <c r="B210" s="19">
        <v>9</v>
      </c>
      <c r="C210" s="19">
        <v>1800005</v>
      </c>
      <c r="D210" s="20" t="s">
        <v>283</v>
      </c>
      <c r="E210" s="22">
        <v>45</v>
      </c>
      <c r="F210" s="22">
        <v>223608</v>
      </c>
      <c r="G210" s="22">
        <f t="shared" si="56"/>
        <v>232552.32000000001</v>
      </c>
      <c r="H210" s="22">
        <f t="shared" si="57"/>
        <v>237024.48</v>
      </c>
      <c r="I210" s="22">
        <f t="shared" si="58"/>
        <v>241496.64</v>
      </c>
      <c r="J210" s="64" t="s">
        <v>284</v>
      </c>
      <c r="K210" s="20" t="s">
        <v>285</v>
      </c>
    </row>
  </sheetData>
  <mergeCells count="12">
    <mergeCell ref="B11:L11"/>
    <mergeCell ref="B29:K29"/>
    <mergeCell ref="B38:K38"/>
    <mergeCell ref="B63:K63"/>
    <mergeCell ref="F86:J86"/>
    <mergeCell ref="F85:J85"/>
    <mergeCell ref="B200:K200"/>
    <mergeCell ref="F87:J87"/>
    <mergeCell ref="B96:K96"/>
    <mergeCell ref="B109:K109"/>
    <mergeCell ref="B161:K161"/>
    <mergeCell ref="B175:K175"/>
  </mergeCells>
  <pageMargins left="0.25" right="0.25" top="0.75" bottom="0.75" header="0" footer="0"/>
  <pageSetup paperSize="9"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showGridLines="0" workbookViewId="0">
      <selection activeCell="B24" sqref="B24"/>
    </sheetView>
  </sheetViews>
  <sheetFormatPr defaultColWidth="9.109375" defaultRowHeight="14.4"/>
  <sheetData>
    <row r="1" spans="1:1" ht="31.2">
      <c r="A1" s="1" t="s">
        <v>286</v>
      </c>
    </row>
    <row r="3" spans="1:1">
      <c r="A3" s="2" t="s">
        <v>287</v>
      </c>
    </row>
    <row r="5" spans="1:1">
      <c r="A5" s="2" t="s">
        <v>288</v>
      </c>
    </row>
    <row r="7" spans="1:1">
      <c r="A7" s="3" t="s">
        <v>289</v>
      </c>
    </row>
    <row r="8" spans="1:1">
      <c r="A8" s="2" t="s">
        <v>290</v>
      </c>
    </row>
    <row r="9" spans="1:1">
      <c r="A9" s="2" t="s">
        <v>291</v>
      </c>
    </row>
    <row r="10" spans="1:1">
      <c r="A10" s="3" t="s">
        <v>292</v>
      </c>
    </row>
    <row r="11" spans="1:1">
      <c r="A11" s="2" t="s">
        <v>293</v>
      </c>
    </row>
    <row r="12" spans="1:1">
      <c r="A12" s="2" t="s">
        <v>294</v>
      </c>
    </row>
    <row r="13" spans="1:1">
      <c r="A13" s="2" t="s">
        <v>295</v>
      </c>
    </row>
    <row r="14" spans="1:1">
      <c r="A14" s="3" t="s">
        <v>296</v>
      </c>
    </row>
    <row r="15" spans="1:1">
      <c r="A15" s="2" t="s">
        <v>297</v>
      </c>
    </row>
    <row r="16" spans="1:1">
      <c r="A16" s="2" t="s">
        <v>298</v>
      </c>
    </row>
    <row r="18" spans="1:1">
      <c r="A18" s="2" t="s">
        <v>299</v>
      </c>
    </row>
    <row r="26" spans="1:1">
      <c r="A26" s="2" t="s">
        <v>300</v>
      </c>
    </row>
    <row r="27" spans="1:1">
      <c r="A27" s="2" t="s">
        <v>301</v>
      </c>
    </row>
    <row r="28" spans="1:1">
      <c r="A28" s="2" t="s">
        <v>302</v>
      </c>
    </row>
  </sheetData>
  <sheetProtection algorithmName="SHA-512" hashValue="Kcgr0pndeARE+jZMFT4g/fk7/05UQ9iPUFymaaGPhaixmCjLH6tCv5inLz+eAGxdjFbxHdweE9mltuhEfWkrIQ==" saltValue="RnBbJwD38cI+35b6bMCx8w==" spinCount="100000" sheet="1" objects="1" selectLockedCells="1" selectUnlockedCells="1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Лист</vt:lpstr>
      <vt:lpstr>Bозврат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Mirzaxmedov</dc:creator>
  <cp:lastModifiedBy>NOZIMA BAXADIROVA</cp:lastModifiedBy>
  <cp:lastPrinted>2023-05-22T04:53:00Z</cp:lastPrinted>
  <dcterms:created xsi:type="dcterms:W3CDTF">2020-05-18T12:51:00Z</dcterms:created>
  <dcterms:modified xsi:type="dcterms:W3CDTF">2026-07-02T04:29:39Z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1049-12.1.0.25862</vt:lpwstr>
  </property>
  <property fmtid="{D5CDD505-2E9C-101B-9397-08002B2CF9AE}" pid="3" name="ICV">
    <vt:lpwstr>02337D1E29844609A26DF5A1CEF04AFD_13</vt:lpwstr>
  </property>
  <property fmtid="{D5CDD505-2E9C-101B-9397-08002B2CF9AE}" pid="4" name="CalculationRule">
    <vt:i4>0</vt:i4>
  </property>
</Properties>
</file>